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(2)'!$A$1:$J$322</definedName>
    <definedName name="_xlnm.Print_Titles" localSheetId="0">'_рік_ (2)'!$3:$4</definedName>
    <definedName name="_xlnm.Print_Area" localSheetId="0">'_рік_ (2)'!$B$1:$M$321</definedName>
  </definedNames>
  <calcPr calcId="152511"/>
</workbook>
</file>

<file path=xl/calcChain.xml><?xml version="1.0" encoding="utf-8"?>
<calcChain xmlns="http://schemas.openxmlformats.org/spreadsheetml/2006/main">
  <c r="L205" i="3" l="1"/>
  <c r="L204" i="3"/>
  <c r="L213" i="3"/>
  <c r="K208" i="3"/>
  <c r="K309" i="3"/>
  <c r="K171" i="3"/>
  <c r="L59" i="3" l="1"/>
  <c r="L70" i="3"/>
  <c r="L76" i="3"/>
  <c r="L160" i="3"/>
  <c r="L161" i="3"/>
  <c r="L208" i="3"/>
  <c r="L284" i="3"/>
  <c r="L207" i="3" l="1"/>
  <c r="K172" i="3" l="1"/>
  <c r="L171" i="3"/>
  <c r="H8" i="3" l="1"/>
  <c r="J317" i="3"/>
  <c r="J316" i="3"/>
  <c r="J315" i="3"/>
  <c r="J314" i="3"/>
  <c r="J313" i="3"/>
  <c r="J311" i="3"/>
  <c r="J308" i="3"/>
  <c r="J307" i="3"/>
  <c r="J306" i="3"/>
  <c r="J305" i="3"/>
  <c r="J304" i="3"/>
  <c r="J302" i="3"/>
  <c r="J301" i="3"/>
  <c r="J300" i="3"/>
  <c r="J299" i="3"/>
  <c r="J298" i="3"/>
  <c r="J297" i="3"/>
  <c r="J296" i="3"/>
  <c r="J295" i="3"/>
  <c r="J294" i="3"/>
  <c r="J293" i="3"/>
  <c r="J292" i="3"/>
  <c r="J291" i="3"/>
  <c r="J290" i="3"/>
  <c r="J289" i="3"/>
  <c r="J288" i="3"/>
  <c r="J287" i="3"/>
  <c r="J286" i="3"/>
  <c r="J285" i="3"/>
  <c r="J284" i="3"/>
  <c r="J283" i="3"/>
  <c r="J282" i="3"/>
  <c r="J281" i="3"/>
  <c r="J280" i="3"/>
  <c r="J278" i="3"/>
  <c r="J276" i="3"/>
  <c r="J275" i="3"/>
  <c r="J274" i="3"/>
  <c r="J272" i="3"/>
  <c r="J271" i="3"/>
  <c r="J270" i="3"/>
  <c r="J269" i="3"/>
  <c r="J268" i="3"/>
  <c r="J266" i="3"/>
  <c r="J265" i="3"/>
  <c r="J264" i="3"/>
  <c r="J263" i="3"/>
  <c r="J262" i="3"/>
  <c r="J261" i="3"/>
  <c r="J259"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2" i="3"/>
  <c r="J221" i="3"/>
  <c r="J220" i="3"/>
  <c r="J219" i="3"/>
  <c r="J218" i="3"/>
  <c r="J217" i="3"/>
  <c r="J215" i="3"/>
  <c r="J214" i="3"/>
  <c r="J213" i="3"/>
  <c r="J212" i="3"/>
  <c r="J211" i="3"/>
  <c r="J209" i="3"/>
  <c r="J207" i="3"/>
  <c r="J206" i="3"/>
  <c r="J205" i="3"/>
  <c r="J204" i="3"/>
  <c r="J203" i="3"/>
  <c r="J202" i="3"/>
  <c r="J200" i="3"/>
  <c r="J199" i="3"/>
  <c r="J198" i="3"/>
  <c r="J197" i="3"/>
  <c r="J196" i="3"/>
  <c r="J194" i="3"/>
  <c r="J193" i="3"/>
  <c r="J192" i="3"/>
  <c r="J190" i="3"/>
  <c r="J189" i="3"/>
  <c r="J187" i="3"/>
  <c r="J186" i="3"/>
  <c r="J184" i="3"/>
  <c r="J183" i="3"/>
  <c r="J182" i="3"/>
  <c r="J181" i="3"/>
  <c r="J180" i="3"/>
  <c r="J179" i="3"/>
  <c r="J178" i="3"/>
  <c r="J177" i="3"/>
  <c r="J176" i="3"/>
  <c r="J175" i="3"/>
  <c r="J174" i="3"/>
  <c r="J172" i="3"/>
  <c r="J171" i="3"/>
  <c r="J170" i="3"/>
  <c r="J169" i="3"/>
  <c r="J168" i="3"/>
  <c r="J167" i="3"/>
  <c r="J166" i="3"/>
  <c r="J165" i="3"/>
  <c r="J164" i="3"/>
  <c r="J162" i="3"/>
  <c r="J161" i="3"/>
  <c r="J160" i="3"/>
  <c r="J159" i="3"/>
  <c r="J158" i="3"/>
  <c r="J156" i="3"/>
  <c r="J155" i="3"/>
  <c r="J154" i="3"/>
  <c r="J153" i="3"/>
  <c r="J152" i="3"/>
  <c r="J151" i="3"/>
  <c r="J150" i="3"/>
  <c r="J148" i="3"/>
  <c r="J147" i="3"/>
  <c r="J146" i="3"/>
  <c r="J145" i="3"/>
  <c r="J144" i="3"/>
  <c r="J142" i="3"/>
  <c r="J141" i="3"/>
  <c r="J140" i="3"/>
  <c r="J139" i="3"/>
  <c r="J137" i="3"/>
  <c r="J136" i="3"/>
  <c r="J135" i="3"/>
  <c r="J134" i="3"/>
  <c r="J132" i="3"/>
  <c r="J131" i="3"/>
  <c r="J130" i="3"/>
  <c r="J129" i="3"/>
  <c r="J128" i="3"/>
  <c r="J126" i="3"/>
  <c r="J125" i="3"/>
  <c r="J124" i="3"/>
  <c r="J123" i="3"/>
  <c r="J121" i="3"/>
  <c r="J120" i="3"/>
  <c r="J119" i="3"/>
  <c r="J117" i="3"/>
  <c r="J116" i="3"/>
  <c r="J115" i="3"/>
  <c r="J114" i="3"/>
  <c r="J113" i="3"/>
  <c r="J112" i="3"/>
  <c r="J111" i="3"/>
  <c r="J110" i="3"/>
  <c r="J109" i="3"/>
  <c r="J108" i="3"/>
  <c r="J106" i="3"/>
  <c r="J105" i="3"/>
  <c r="J103" i="3"/>
  <c r="J101" i="3"/>
  <c r="J100" i="3"/>
  <c r="J99" i="3"/>
  <c r="J98" i="3"/>
  <c r="J97" i="3"/>
  <c r="J96" i="3"/>
  <c r="J95" i="3"/>
  <c r="J94" i="3"/>
  <c r="J93" i="3"/>
  <c r="J92" i="3"/>
  <c r="J91" i="3"/>
  <c r="J90" i="3"/>
  <c r="J89" i="3"/>
  <c r="J88" i="3"/>
  <c r="J87" i="3"/>
  <c r="J85" i="3"/>
  <c r="J83" i="3"/>
  <c r="J82" i="3"/>
  <c r="J81" i="3"/>
  <c r="J80" i="3"/>
  <c r="J79" i="3"/>
  <c r="J78" i="3"/>
  <c r="J76" i="3"/>
  <c r="J75" i="3"/>
  <c r="J74" i="3"/>
  <c r="J73" i="3"/>
  <c r="J72" i="3"/>
  <c r="J70" i="3"/>
  <c r="J69" i="3"/>
  <c r="J68" i="3"/>
  <c r="J66" i="3"/>
  <c r="J65" i="3"/>
  <c r="J64" i="3"/>
  <c r="J63" i="3"/>
  <c r="J62" i="3"/>
  <c r="J61" i="3"/>
  <c r="J59" i="3"/>
  <c r="J58" i="3"/>
  <c r="J57" i="3"/>
  <c r="J55" i="3"/>
  <c r="J54" i="3"/>
  <c r="J53" i="3"/>
  <c r="J51" i="3"/>
  <c r="J50"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19" i="3"/>
  <c r="J18" i="3"/>
  <c r="J17" i="3"/>
  <c r="J16" i="3"/>
  <c r="J15" i="3"/>
  <c r="J14" i="3"/>
  <c r="J13" i="3"/>
  <c r="J12" i="3"/>
  <c r="J11" i="3"/>
  <c r="J9" i="3"/>
  <c r="J8" i="3"/>
  <c r="J7" i="3"/>
  <c r="L269" i="3" l="1"/>
  <c r="L266" i="3"/>
  <c r="K71" i="3" l="1"/>
  <c r="K60" i="3"/>
  <c r="L159" i="3" l="1"/>
  <c r="L158" i="3"/>
  <c r="L135" i="3"/>
  <c r="L221" i="3" l="1"/>
  <c r="M221" i="3"/>
  <c r="H221" i="3"/>
  <c r="L203" i="3" l="1"/>
  <c r="L220" i="3" l="1"/>
  <c r="L222" i="3"/>
  <c r="L169" i="3"/>
  <c r="L40" i="3"/>
  <c r="L41" i="3"/>
  <c r="L42" i="3"/>
  <c r="L43" i="3"/>
  <c r="L44" i="3"/>
  <c r="L45" i="3"/>
  <c r="L46" i="3"/>
  <c r="L47" i="3"/>
  <c r="L48" i="3"/>
  <c r="L162" i="3" l="1"/>
  <c r="M162" i="3"/>
  <c r="H162" i="3"/>
  <c r="H106" i="3" l="1"/>
  <c r="K195" i="3" l="1"/>
  <c r="G195" i="3"/>
  <c r="F195" i="3"/>
  <c r="J195" i="3" s="1"/>
  <c r="L200" i="3"/>
  <c r="M200" i="3"/>
  <c r="H200" i="3"/>
  <c r="L141" i="3" l="1"/>
  <c r="M141" i="3"/>
  <c r="H141" i="3"/>
  <c r="L285" i="3"/>
  <c r="L286" i="3"/>
  <c r="L287" i="3"/>
  <c r="L289" i="3"/>
  <c r="L290" i="3"/>
  <c r="L292" i="3"/>
  <c r="L294" i="3"/>
  <c r="L295" i="3"/>
  <c r="L296" i="3"/>
  <c r="L298" i="3"/>
  <c r="L299" i="3"/>
  <c r="L301" i="3"/>
  <c r="L302" i="3"/>
  <c r="M284" i="3"/>
  <c r="L88" i="3"/>
  <c r="K191" i="3"/>
  <c r="G191" i="3"/>
  <c r="F191" i="3"/>
  <c r="J191" i="3" s="1"/>
  <c r="M192" i="3"/>
  <c r="M193" i="3"/>
  <c r="H192" i="3"/>
  <c r="H193" i="3"/>
  <c r="G71" i="3"/>
  <c r="F71" i="3"/>
  <c r="J71" i="3" s="1"/>
  <c r="M72" i="3"/>
  <c r="L73" i="3"/>
  <c r="M73" i="3"/>
  <c r="H72" i="3"/>
  <c r="I72" i="3"/>
  <c r="H73" i="3"/>
  <c r="I73" i="3"/>
  <c r="L280" i="3" l="1"/>
  <c r="L281" i="3"/>
  <c r="L283" i="3"/>
  <c r="L276" i="3"/>
  <c r="L232" i="3"/>
  <c r="L233" i="3"/>
  <c r="L29" i="3" l="1"/>
  <c r="L30" i="3"/>
  <c r="L31" i="3"/>
  <c r="L32" i="3"/>
  <c r="L33" i="3"/>
  <c r="L34" i="3"/>
  <c r="L35" i="3"/>
  <c r="L36" i="3"/>
  <c r="L37" i="3"/>
  <c r="L38" i="3"/>
  <c r="L39" i="3"/>
  <c r="L137" i="3"/>
  <c r="K133" i="3" l="1"/>
  <c r="L275" i="3" l="1"/>
  <c r="L278" i="3"/>
  <c r="L215" i="3"/>
  <c r="L132" i="3"/>
  <c r="F138" i="3" l="1"/>
  <c r="G138" i="3"/>
  <c r="E138" i="3"/>
  <c r="J138" i="3" l="1"/>
  <c r="L240" i="3"/>
  <c r="L239" i="3"/>
  <c r="L238" i="3"/>
  <c r="L237" i="3"/>
  <c r="L234" i="3"/>
  <c r="L306" i="3"/>
  <c r="L100" i="3" l="1"/>
  <c r="M75" i="3" l="1"/>
  <c r="M76" i="3"/>
  <c r="H75" i="3"/>
  <c r="I75" i="3"/>
  <c r="H76" i="3"/>
  <c r="I76" i="3"/>
  <c r="L53" i="3" l="1"/>
  <c r="L54" i="3"/>
  <c r="L55" i="3"/>
  <c r="L116" i="3"/>
  <c r="M220" i="3" l="1"/>
  <c r="H220" i="3"/>
  <c r="E133" i="3" l="1"/>
  <c r="F60" i="3"/>
  <c r="G60" i="3"/>
  <c r="E60" i="3"/>
  <c r="L64" i="3"/>
  <c r="M64" i="3"/>
  <c r="H64" i="3"/>
  <c r="I64" i="3"/>
  <c r="J60" i="3" l="1"/>
  <c r="L60" i="3"/>
  <c r="L109" i="3"/>
  <c r="L110" i="3"/>
  <c r="L196" i="3" l="1"/>
  <c r="L153" i="3"/>
  <c r="L155" i="3"/>
  <c r="L156" i="3"/>
  <c r="H280" i="3" l="1"/>
  <c r="H281" i="3"/>
  <c r="H282" i="3"/>
  <c r="K273" i="3" l="1"/>
  <c r="L172" i="3" l="1"/>
  <c r="L111" i="3"/>
  <c r="L114" i="3"/>
  <c r="K260" i="3" l="1"/>
  <c r="L106" i="3" l="1"/>
  <c r="K149" i="3" l="1"/>
  <c r="L152" i="3"/>
  <c r="M152" i="3"/>
  <c r="L89" i="3" l="1"/>
  <c r="L65" i="3"/>
  <c r="L315" i="3" l="1"/>
  <c r="L130" i="3" l="1"/>
  <c r="L90" i="3"/>
  <c r="L91" i="3"/>
  <c r="L83" i="3"/>
  <c r="L69" i="3"/>
  <c r="L142" i="3"/>
  <c r="L265" i="3" l="1"/>
  <c r="L174" i="3"/>
  <c r="L175" i="3"/>
  <c r="L177" i="3"/>
  <c r="L178" i="3"/>
  <c r="L180" i="3"/>
  <c r="L181" i="3"/>
  <c r="L183" i="3"/>
  <c r="L184" i="3"/>
  <c r="L186" i="3"/>
  <c r="L187" i="3"/>
  <c r="L190" i="3"/>
  <c r="L198" i="3"/>
  <c r="L199" i="3"/>
  <c r="G133" i="3" l="1"/>
  <c r="L133" i="3" s="1"/>
  <c r="F133" i="3"/>
  <c r="J133" i="3" s="1"/>
  <c r="L134" i="3"/>
  <c r="M134" i="3"/>
  <c r="M135" i="3"/>
  <c r="H134" i="3"/>
  <c r="I134" i="3"/>
  <c r="H135" i="3"/>
  <c r="I135" i="3"/>
  <c r="L304" i="3" l="1"/>
  <c r="L305" i="3"/>
  <c r="L307" i="3"/>
  <c r="L308" i="3"/>
  <c r="L124" i="3"/>
  <c r="L74" i="3"/>
  <c r="L270" i="3" l="1"/>
  <c r="M270" i="3"/>
  <c r="L271" i="3"/>
  <c r="M271" i="3"/>
  <c r="H266" i="3"/>
  <c r="H268" i="3"/>
  <c r="H269" i="3"/>
  <c r="H270" i="3"/>
  <c r="H271" i="3"/>
  <c r="H142" i="3"/>
  <c r="L125" i="3"/>
  <c r="M125" i="3"/>
  <c r="H125" i="3"/>
  <c r="L63" i="3" l="1"/>
  <c r="M63" i="3"/>
  <c r="L131" i="3"/>
  <c r="F235" i="3" l="1"/>
  <c r="F112" i="3"/>
  <c r="E143" i="3" l="1"/>
  <c r="G293" i="3" l="1"/>
  <c r="F293" i="3"/>
  <c r="M295" i="3"/>
  <c r="H295" i="3"/>
  <c r="I294" i="3"/>
  <c r="G20" i="3" l="1"/>
  <c r="H243" i="3" l="1"/>
  <c r="M243" i="3"/>
  <c r="E244" i="3"/>
  <c r="F244" i="3"/>
  <c r="H244" i="3" s="1"/>
  <c r="G244" i="3"/>
  <c r="K244" i="3"/>
  <c r="H245" i="3"/>
  <c r="M245" i="3"/>
  <c r="H246" i="3"/>
  <c r="M246" i="3"/>
  <c r="H247" i="3"/>
  <c r="M247" i="3"/>
  <c r="M248" i="3"/>
  <c r="H249" i="3"/>
  <c r="M249" i="3"/>
  <c r="F250" i="3"/>
  <c r="H250" i="3" s="1"/>
  <c r="G250" i="3"/>
  <c r="K250" i="3"/>
  <c r="M250" i="3" l="1"/>
  <c r="M244" i="3"/>
  <c r="L24" i="3" l="1"/>
  <c r="L27" i="3"/>
  <c r="M272" i="3" l="1"/>
  <c r="H272" i="3"/>
  <c r="G273" i="3"/>
  <c r="L273" i="3" s="1"/>
  <c r="F273" i="3"/>
  <c r="J273" i="3" s="1"/>
  <c r="M276" i="3"/>
  <c r="K112" i="3" l="1"/>
  <c r="H301" i="3" l="1"/>
  <c r="H302" i="3"/>
  <c r="G300" i="3"/>
  <c r="K300" i="3" l="1"/>
  <c r="L300" i="3" s="1"/>
  <c r="K297" i="3"/>
  <c r="K293" i="3"/>
  <c r="L293" i="3" s="1"/>
  <c r="F300" i="3"/>
  <c r="H300" i="3" s="1"/>
  <c r="M301" i="3"/>
  <c r="M302" i="3"/>
  <c r="I293" i="3"/>
  <c r="M296" i="3"/>
  <c r="M293" i="3" s="1"/>
  <c r="H296" i="3"/>
  <c r="H293" i="3" s="1"/>
  <c r="K291" i="3" l="1"/>
  <c r="M300" i="3"/>
  <c r="K235" i="3" l="1"/>
  <c r="M239" i="3"/>
  <c r="K182" i="3"/>
  <c r="K52" i="3"/>
  <c r="L101" i="3" l="1"/>
  <c r="G303" i="3" l="1"/>
  <c r="G297" i="3"/>
  <c r="L297" i="3" s="1"/>
  <c r="F297" i="3"/>
  <c r="F291" i="3" s="1"/>
  <c r="M292" i="3"/>
  <c r="M298" i="3"/>
  <c r="M299" i="3"/>
  <c r="H292" i="3"/>
  <c r="H298" i="3"/>
  <c r="H299" i="3"/>
  <c r="M144" i="3"/>
  <c r="M145" i="3"/>
  <c r="M147" i="3"/>
  <c r="M148" i="3"/>
  <c r="L145" i="3"/>
  <c r="L148" i="3"/>
  <c r="H144" i="3"/>
  <c r="H145" i="3"/>
  <c r="H147" i="3"/>
  <c r="H148" i="3"/>
  <c r="G146" i="3"/>
  <c r="L146" i="3" s="1"/>
  <c r="F146" i="3"/>
  <c r="F143" i="3" s="1"/>
  <c r="J143" i="3" s="1"/>
  <c r="G143" i="3" l="1"/>
  <c r="M143" i="3" s="1"/>
  <c r="G291" i="3"/>
  <c r="L291" i="3" s="1"/>
  <c r="L143" i="3"/>
  <c r="H143" i="3"/>
  <c r="M291" i="3"/>
  <c r="H291" i="3"/>
  <c r="H297" i="3"/>
  <c r="M297" i="3"/>
  <c r="H146" i="3"/>
  <c r="M146" i="3"/>
  <c r="L117" i="3" l="1"/>
  <c r="H276" i="3" l="1"/>
  <c r="M137" i="3" l="1"/>
  <c r="H137" i="3"/>
  <c r="K267" i="3" l="1"/>
  <c r="K258" i="3" s="1"/>
  <c r="L263" i="3" l="1"/>
  <c r="L212" i="3" l="1"/>
  <c r="L23" i="3"/>
  <c r="K226" i="3" l="1"/>
  <c r="K223" i="3" s="1"/>
  <c r="K122" i="3" l="1"/>
  <c r="L316" i="3" l="1"/>
  <c r="L314" i="3"/>
  <c r="L313" i="3"/>
  <c r="L262" i="3"/>
  <c r="L261" i="3"/>
  <c r="L259" i="3"/>
  <c r="L166" i="3"/>
  <c r="L164" i="3"/>
  <c r="L151" i="3"/>
  <c r="L140" i="3"/>
  <c r="L136" i="3"/>
  <c r="L129" i="3"/>
  <c r="L119" i="3"/>
  <c r="L99" i="3"/>
  <c r="L98" i="3"/>
  <c r="L97" i="3"/>
  <c r="L96" i="3"/>
  <c r="L94" i="3"/>
  <c r="L93" i="3"/>
  <c r="L92" i="3"/>
  <c r="L82" i="3"/>
  <c r="L81" i="3"/>
  <c r="L80" i="3"/>
  <c r="L79" i="3"/>
  <c r="L66" i="3"/>
  <c r="L62" i="3"/>
  <c r="L58" i="3"/>
  <c r="L51" i="3"/>
  <c r="L25" i="3"/>
  <c r="L22" i="3"/>
  <c r="K107" i="3"/>
  <c r="G267" i="3" l="1"/>
  <c r="L267" i="3" s="1"/>
  <c r="E279" i="3"/>
  <c r="G260" i="3"/>
  <c r="F260" i="3"/>
  <c r="J260" i="3" s="1"/>
  <c r="E260" i="3"/>
  <c r="M261" i="3"/>
  <c r="M262" i="3"/>
  <c r="H261" i="3"/>
  <c r="H262" i="3"/>
  <c r="L260" i="3" l="1"/>
  <c r="G258" i="3"/>
  <c r="M260" i="3"/>
  <c r="L258" i="3"/>
  <c r="H260" i="3"/>
  <c r="H253" i="3"/>
  <c r="H254" i="3"/>
  <c r="G56" i="3" l="1"/>
  <c r="M115" i="3" l="1"/>
  <c r="H115" i="3"/>
  <c r="K201" i="3" l="1"/>
  <c r="M24" i="3" l="1"/>
  <c r="M25" i="3"/>
  <c r="M26" i="3"/>
  <c r="M27" i="3"/>
  <c r="M29" i="3"/>
  <c r="M30" i="3"/>
  <c r="M31" i="3"/>
  <c r="M32" i="3"/>
  <c r="M33" i="3"/>
  <c r="M34" i="3"/>
  <c r="M35" i="3"/>
  <c r="M36" i="3"/>
  <c r="M37" i="3"/>
  <c r="M38" i="3"/>
  <c r="M39" i="3"/>
  <c r="M40" i="3"/>
  <c r="M41" i="3"/>
  <c r="M42" i="3"/>
  <c r="M43" i="3"/>
  <c r="M44" i="3"/>
  <c r="M45" i="3"/>
  <c r="M46" i="3"/>
  <c r="M47" i="3"/>
  <c r="M48" i="3"/>
  <c r="M23" i="3"/>
  <c r="M9" i="3"/>
  <c r="M8" i="3"/>
  <c r="M7" i="3"/>
  <c r="G312" i="3"/>
  <c r="J312" i="3" s="1"/>
  <c r="H241" i="3" l="1"/>
  <c r="F157" i="3" l="1"/>
  <c r="F20" i="3"/>
  <c r="J20" i="3" s="1"/>
  <c r="H25" i="3"/>
  <c r="H26" i="3"/>
  <c r="K179" i="3" l="1"/>
  <c r="M155" i="3"/>
  <c r="M156" i="3"/>
  <c r="K154" i="3"/>
  <c r="L154" i="3" s="1"/>
  <c r="H194" i="3" l="1"/>
  <c r="H196" i="3"/>
  <c r="H197" i="3"/>
  <c r="H198" i="3"/>
  <c r="H199" i="3"/>
  <c r="K20" i="3" l="1"/>
  <c r="L20" i="3" s="1"/>
  <c r="M11" i="3" l="1"/>
  <c r="M13" i="3"/>
  <c r="M14" i="3"/>
  <c r="M15" i="3"/>
  <c r="M17" i="3"/>
  <c r="M18" i="3"/>
  <c r="M19" i="3"/>
  <c r="M21" i="3"/>
  <c r="M22" i="3"/>
  <c r="M50" i="3"/>
  <c r="M51" i="3"/>
  <c r="M53" i="3"/>
  <c r="M54" i="3"/>
  <c r="M55" i="3"/>
  <c r="M57" i="3"/>
  <c r="M58" i="3"/>
  <c r="M59" i="3"/>
  <c r="M61" i="3"/>
  <c r="M62" i="3"/>
  <c r="M60" i="3" s="1"/>
  <c r="M65" i="3"/>
  <c r="M66" i="3"/>
  <c r="M68" i="3"/>
  <c r="M69" i="3"/>
  <c r="M70" i="3"/>
  <c r="M74" i="3"/>
  <c r="M78" i="3"/>
  <c r="M79" i="3"/>
  <c r="M80" i="3"/>
  <c r="M81" i="3"/>
  <c r="M82" i="3"/>
  <c r="M83" i="3"/>
  <c r="M85" i="3"/>
  <c r="M87" i="3"/>
  <c r="M88" i="3"/>
  <c r="M89" i="3"/>
  <c r="M90" i="3"/>
  <c r="M91" i="3"/>
  <c r="M92" i="3"/>
  <c r="M93" i="3"/>
  <c r="M94" i="3"/>
  <c r="M96" i="3"/>
  <c r="M97" i="3"/>
  <c r="M98" i="3"/>
  <c r="M99" i="3"/>
  <c r="M100" i="3"/>
  <c r="M101" i="3"/>
  <c r="M103" i="3"/>
  <c r="M105" i="3"/>
  <c r="M106" i="3"/>
  <c r="M108" i="3"/>
  <c r="M109" i="3"/>
  <c r="M110" i="3"/>
  <c r="M111" i="3"/>
  <c r="M113" i="3"/>
  <c r="M114" i="3"/>
  <c r="M116" i="3"/>
  <c r="M117" i="3"/>
  <c r="M119" i="3"/>
  <c r="M120" i="3"/>
  <c r="M121" i="3"/>
  <c r="M123" i="3"/>
  <c r="M124" i="3"/>
  <c r="M126" i="3"/>
  <c r="M128" i="3"/>
  <c r="M129" i="3"/>
  <c r="M130" i="3"/>
  <c r="M131" i="3"/>
  <c r="M132" i="3"/>
  <c r="M136" i="3"/>
  <c r="M139" i="3"/>
  <c r="M140" i="3"/>
  <c r="M142" i="3"/>
  <c r="M150" i="3"/>
  <c r="M151" i="3"/>
  <c r="M153" i="3"/>
  <c r="M154" i="3"/>
  <c r="M158" i="3"/>
  <c r="M159" i="3"/>
  <c r="M160" i="3"/>
  <c r="M164" i="3"/>
  <c r="M166" i="3"/>
  <c r="M167" i="3"/>
  <c r="M168" i="3"/>
  <c r="M169" i="3"/>
  <c r="M170" i="3"/>
  <c r="M171" i="3"/>
  <c r="M172" i="3"/>
  <c r="M174" i="3"/>
  <c r="M175" i="3"/>
  <c r="M177" i="3"/>
  <c r="M178" i="3"/>
  <c r="M180" i="3"/>
  <c r="M181" i="3"/>
  <c r="M183" i="3"/>
  <c r="M184" i="3"/>
  <c r="M186" i="3"/>
  <c r="M187" i="3"/>
  <c r="M189" i="3"/>
  <c r="M190" i="3"/>
  <c r="M194" i="3"/>
  <c r="M196" i="3"/>
  <c r="M197" i="3"/>
  <c r="M198" i="3"/>
  <c r="M199" i="3"/>
  <c r="M202" i="3"/>
  <c r="M203" i="3"/>
  <c r="M204" i="3"/>
  <c r="M205" i="3"/>
  <c r="M206" i="3"/>
  <c r="M207" i="3"/>
  <c r="M209" i="3"/>
  <c r="M211" i="3"/>
  <c r="M212" i="3"/>
  <c r="M213" i="3"/>
  <c r="M214" i="3"/>
  <c r="M215" i="3"/>
  <c r="M217" i="3"/>
  <c r="M218" i="3"/>
  <c r="M219" i="3"/>
  <c r="M222" i="3"/>
  <c r="M224" i="3"/>
  <c r="M225" i="3"/>
  <c r="M227" i="3"/>
  <c r="M228" i="3"/>
  <c r="M229" i="3"/>
  <c r="M230" i="3"/>
  <c r="M231" i="3"/>
  <c r="M232" i="3"/>
  <c r="M233" i="3"/>
  <c r="M234" i="3"/>
  <c r="M236" i="3"/>
  <c r="M237" i="3"/>
  <c r="M238" i="3"/>
  <c r="M240" i="3"/>
  <c r="M241" i="3"/>
  <c r="M251" i="3"/>
  <c r="M252" i="3"/>
  <c r="M253" i="3"/>
  <c r="M254" i="3"/>
  <c r="M256" i="3"/>
  <c r="M257" i="3"/>
  <c r="M259" i="3"/>
  <c r="M263" i="3"/>
  <c r="M264" i="3"/>
  <c r="M265" i="3"/>
  <c r="M266" i="3"/>
  <c r="M268" i="3"/>
  <c r="M269" i="3"/>
  <c r="M274" i="3"/>
  <c r="M275" i="3"/>
  <c r="M278" i="3"/>
  <c r="M280" i="3"/>
  <c r="M281" i="3"/>
  <c r="M282" i="3"/>
  <c r="M283" i="3"/>
  <c r="M285" i="3"/>
  <c r="M286" i="3"/>
  <c r="M287" i="3"/>
  <c r="M289" i="3"/>
  <c r="M290" i="3"/>
  <c r="M304" i="3"/>
  <c r="M305" i="3"/>
  <c r="M306" i="3"/>
  <c r="M307" i="3"/>
  <c r="M308" i="3"/>
  <c r="M311" i="3"/>
  <c r="M313" i="3"/>
  <c r="M314" i="3"/>
  <c r="M315" i="3"/>
  <c r="M316" i="3"/>
  <c r="M317" i="3"/>
  <c r="M161" i="3" l="1"/>
  <c r="G182" i="3" l="1"/>
  <c r="L182" i="3" s="1"/>
  <c r="F182" i="3"/>
  <c r="H183" i="3"/>
  <c r="H184" i="3"/>
  <c r="G112" i="3"/>
  <c r="L112" i="3" s="1"/>
  <c r="H112" i="3"/>
  <c r="H113" i="3"/>
  <c r="H114" i="3"/>
  <c r="M112" i="3" l="1"/>
  <c r="M182" i="3"/>
  <c r="H182" i="3"/>
  <c r="G52" i="3"/>
  <c r="L52" i="3" s="1"/>
  <c r="F52" i="3"/>
  <c r="J52" i="3" s="1"/>
  <c r="H53" i="3"/>
  <c r="I53" i="3"/>
  <c r="H54" i="3"/>
  <c r="I54" i="3"/>
  <c r="G226" i="3" l="1"/>
  <c r="E157" i="3" l="1"/>
  <c r="E149" i="3"/>
  <c r="E127" i="3"/>
  <c r="E122" i="3"/>
  <c r="E107" i="3"/>
  <c r="E104" i="3"/>
  <c r="E95" i="3"/>
  <c r="E86" i="3"/>
  <c r="E77" i="3"/>
  <c r="E71" i="3"/>
  <c r="E67" i="3"/>
  <c r="E56" i="3"/>
  <c r="E52" i="3"/>
  <c r="E49" i="3"/>
  <c r="E40" i="3"/>
  <c r="E28" i="3"/>
  <c r="E20" i="3"/>
  <c r="E16" i="3"/>
  <c r="E12" i="3"/>
  <c r="E118" i="3" l="1"/>
  <c r="E102" i="3"/>
  <c r="E10" i="3"/>
  <c r="E84" i="3"/>
  <c r="F12" i="3"/>
  <c r="F16" i="3"/>
  <c r="F28" i="3"/>
  <c r="F40" i="3"/>
  <c r="F49" i="3"/>
  <c r="F56" i="3"/>
  <c r="J56" i="3" s="1"/>
  <c r="F67" i="3"/>
  <c r="F77" i="3"/>
  <c r="F86" i="3"/>
  <c r="F95" i="3"/>
  <c r="F104" i="3"/>
  <c r="F107" i="3"/>
  <c r="F122" i="3"/>
  <c r="F127" i="3"/>
  <c r="F149" i="3"/>
  <c r="F118" i="3" l="1"/>
  <c r="E163" i="3"/>
  <c r="F102" i="3"/>
  <c r="F84" i="3"/>
  <c r="F10" i="3"/>
  <c r="F163" i="3" l="1"/>
  <c r="H21" i="3"/>
  <c r="I21" i="3"/>
  <c r="H22" i="3"/>
  <c r="I22" i="3"/>
  <c r="H23" i="3"/>
  <c r="I23" i="3"/>
  <c r="K216" i="3" l="1"/>
  <c r="H230" i="3" l="1"/>
  <c r="F226" i="3" l="1"/>
  <c r="F223" i="3" s="1"/>
  <c r="E226" i="3"/>
  <c r="E176" i="3"/>
  <c r="M20" i="3" l="1"/>
  <c r="L7" i="3"/>
  <c r="H131" i="3"/>
  <c r="K312" i="3" l="1"/>
  <c r="L312" i="3" s="1"/>
  <c r="F312" i="3"/>
  <c r="E312" i="3"/>
  <c r="H316" i="3"/>
  <c r="M312" i="3" l="1"/>
  <c r="H110" i="3"/>
  <c r="L19" i="3"/>
  <c r="L18" i="3"/>
  <c r="L15" i="3"/>
  <c r="L14" i="3"/>
  <c r="L9" i="3"/>
  <c r="L8" i="3"/>
  <c r="K303" i="3" l="1"/>
  <c r="L303" i="3" s="1"/>
  <c r="K288" i="3"/>
  <c r="K279" i="3"/>
  <c r="K255" i="3"/>
  <c r="K277" i="3" l="1"/>
  <c r="K242" i="3"/>
  <c r="M226" i="3"/>
  <c r="K210" i="3" l="1"/>
  <c r="K188" i="3"/>
  <c r="K185" i="3"/>
  <c r="K176" i="3"/>
  <c r="K157" i="3"/>
  <c r="K138" i="3"/>
  <c r="K127" i="3"/>
  <c r="K118" i="3" s="1"/>
  <c r="K104" i="3"/>
  <c r="K86" i="3"/>
  <c r="K77" i="3"/>
  <c r="K67" i="3"/>
  <c r="K56" i="3"/>
  <c r="L56" i="3" s="1"/>
  <c r="K49" i="3"/>
  <c r="K16" i="3"/>
  <c r="K12" i="3"/>
  <c r="K102" i="3" l="1"/>
  <c r="K173" i="3"/>
  <c r="K10" i="3"/>
  <c r="K84" i="3"/>
  <c r="M52" i="3"/>
  <c r="K310" i="3" l="1"/>
  <c r="K163" i="3"/>
  <c r="K318" i="3" l="1"/>
  <c r="K319" i="3"/>
  <c r="G28" i="3"/>
  <c r="L28" i="3" s="1"/>
  <c r="H37" i="3"/>
  <c r="I37" i="3"/>
  <c r="H38" i="3"/>
  <c r="I38" i="3"/>
  <c r="M28" i="3" l="1"/>
  <c r="H47" i="3"/>
  <c r="I47" i="3"/>
  <c r="E255" i="3"/>
  <c r="H100" i="3" l="1"/>
  <c r="H90" i="3"/>
  <c r="I90" i="3"/>
  <c r="H91" i="3"/>
  <c r="I91" i="3"/>
  <c r="L195" i="3" l="1"/>
  <c r="H195" i="3" l="1"/>
  <c r="M195" i="3"/>
  <c r="G235" i="3"/>
  <c r="L235" i="3" s="1"/>
  <c r="M235" i="3" l="1"/>
  <c r="G223" i="3"/>
  <c r="J223" i="3" s="1"/>
  <c r="H236" i="3"/>
  <c r="H237" i="3"/>
  <c r="L223" i="3" l="1"/>
  <c r="M223" i="3"/>
  <c r="H215" i="3"/>
  <c r="H217" i="3"/>
  <c r="H218" i="3"/>
  <c r="G216" i="3"/>
  <c r="J216" i="3" s="1"/>
  <c r="F216" i="3"/>
  <c r="M216" i="3" l="1"/>
  <c r="H216" i="3"/>
  <c r="G86" i="3" l="1"/>
  <c r="H89" i="3"/>
  <c r="I89" i="3"/>
  <c r="L86" i="3" l="1"/>
  <c r="J86" i="3"/>
  <c r="M86" i="3"/>
  <c r="H251" i="3"/>
  <c r="H252" i="3"/>
  <c r="H256" i="3"/>
  <c r="H257" i="3"/>
  <c r="H283" i="3" l="1"/>
  <c r="G279" i="3"/>
  <c r="F279" i="3"/>
  <c r="L279" i="3" l="1"/>
  <c r="J279" i="3"/>
  <c r="M279" i="3"/>
  <c r="H279" i="3"/>
  <c r="H41" i="3" l="1"/>
  <c r="I41" i="3"/>
  <c r="H42" i="3"/>
  <c r="I42" i="3"/>
  <c r="H43" i="3"/>
  <c r="I43" i="3"/>
  <c r="H44" i="3"/>
  <c r="I44" i="3"/>
  <c r="H45" i="3"/>
  <c r="I45" i="3"/>
  <c r="H46" i="3"/>
  <c r="I46" i="3"/>
  <c r="H87" i="3"/>
  <c r="I87" i="3"/>
  <c r="H88" i="3"/>
  <c r="I88" i="3"/>
  <c r="H111" i="3"/>
  <c r="H264" i="3"/>
  <c r="H306" i="3"/>
  <c r="G157" i="3" l="1"/>
  <c r="L157" i="3" l="1"/>
  <c r="J157" i="3"/>
  <c r="M157" i="3"/>
  <c r="H93" i="3"/>
  <c r="H94" i="3"/>
  <c r="H96" i="3"/>
  <c r="H97" i="3"/>
  <c r="H98" i="3"/>
  <c r="H99" i="3"/>
  <c r="H105" i="3"/>
  <c r="H108" i="3"/>
  <c r="H78" i="3"/>
  <c r="H79" i="3"/>
  <c r="H80" i="3"/>
  <c r="H305" i="3"/>
  <c r="H304" i="3"/>
  <c r="H290" i="3"/>
  <c r="H289" i="3"/>
  <c r="H240" i="3"/>
  <c r="H228" i="3"/>
  <c r="H227" i="3"/>
  <c r="H225" i="3"/>
  <c r="H222" i="3"/>
  <c r="H219" i="3"/>
  <c r="H214" i="3"/>
  <c r="H213" i="3"/>
  <c r="H212" i="3"/>
  <c r="H211" i="3"/>
  <c r="H140" i="3"/>
  <c r="H139" i="3"/>
  <c r="H130" i="3"/>
  <c r="H129" i="3"/>
  <c r="H128" i="3"/>
  <c r="H126" i="3"/>
  <c r="H124" i="3"/>
  <c r="H123" i="3"/>
  <c r="H121" i="3"/>
  <c r="H120" i="3"/>
  <c r="H7" i="3"/>
  <c r="M133" i="3" l="1"/>
  <c r="H238" i="3"/>
  <c r="H235" i="3" l="1"/>
  <c r="F303" i="3" l="1"/>
  <c r="J303" i="3" s="1"/>
  <c r="E303" i="3"/>
  <c r="F288" i="3"/>
  <c r="G288" i="3"/>
  <c r="L288" i="3" s="1"/>
  <c r="E288" i="3"/>
  <c r="F277" i="3"/>
  <c r="J277" i="3" s="1"/>
  <c r="G277" i="3"/>
  <c r="L277" i="3" s="1"/>
  <c r="E277" i="3"/>
  <c r="E273" i="3"/>
  <c r="F267" i="3"/>
  <c r="J267" i="3" s="1"/>
  <c r="M267" i="3"/>
  <c r="E267" i="3"/>
  <c r="E258" i="3" s="1"/>
  <c r="F255" i="3"/>
  <c r="G255" i="3"/>
  <c r="E242" i="3"/>
  <c r="E235" i="3"/>
  <c r="E223" i="3" s="1"/>
  <c r="F210" i="3"/>
  <c r="G210" i="3"/>
  <c r="G208" i="3" s="1"/>
  <c r="E210" i="3"/>
  <c r="E208" i="3" s="1"/>
  <c r="F201" i="3"/>
  <c r="G201" i="3"/>
  <c r="L201" i="3" s="1"/>
  <c r="E201" i="3"/>
  <c r="E191" i="3"/>
  <c r="F185" i="3"/>
  <c r="G185" i="3"/>
  <c r="E185" i="3"/>
  <c r="E179" i="3"/>
  <c r="F176" i="3"/>
  <c r="G176" i="3"/>
  <c r="J201" i="3" l="1"/>
  <c r="F208" i="3"/>
  <c r="J208" i="3" s="1"/>
  <c r="J210" i="3"/>
  <c r="L185" i="3"/>
  <c r="J185" i="3"/>
  <c r="H208" i="3"/>
  <c r="L210" i="3"/>
  <c r="L176" i="3"/>
  <c r="F258" i="3"/>
  <c r="J258" i="3" s="1"/>
  <c r="H267" i="3"/>
  <c r="M273" i="3"/>
  <c r="M255" i="3"/>
  <c r="M185" i="3"/>
  <c r="M210" i="3"/>
  <c r="M277" i="3"/>
  <c r="M288" i="3"/>
  <c r="M303" i="3"/>
  <c r="M201" i="3"/>
  <c r="M191" i="3"/>
  <c r="H191" i="3"/>
  <c r="M176" i="3"/>
  <c r="G242" i="3"/>
  <c r="H255" i="3"/>
  <c r="F242" i="3"/>
  <c r="H288" i="3"/>
  <c r="H303" i="3"/>
  <c r="H226" i="3"/>
  <c r="H210" i="3"/>
  <c r="M258" i="3" l="1"/>
  <c r="M208" i="3"/>
  <c r="M242" i="3"/>
  <c r="G149" i="3"/>
  <c r="J149" i="3" s="1"/>
  <c r="G122" i="3"/>
  <c r="J122" i="3" s="1"/>
  <c r="G127" i="3"/>
  <c r="J127" i="3" s="1"/>
  <c r="G107" i="3"/>
  <c r="G104" i="3"/>
  <c r="G95" i="3"/>
  <c r="G84" i="3" s="1"/>
  <c r="G77" i="3"/>
  <c r="G67" i="3"/>
  <c r="G49" i="3"/>
  <c r="J49" i="3" s="1"/>
  <c r="L107" i="3" l="1"/>
  <c r="J107" i="3"/>
  <c r="L104" i="3"/>
  <c r="J104" i="3"/>
  <c r="L84" i="3"/>
  <c r="J84" i="3"/>
  <c r="L77" i="3"/>
  <c r="J77" i="3"/>
  <c r="L67" i="3"/>
  <c r="J67" i="3"/>
  <c r="L122" i="3"/>
  <c r="G118" i="3"/>
  <c r="J118" i="3" s="1"/>
  <c r="L49" i="3"/>
  <c r="M95" i="3"/>
  <c r="L95" i="3"/>
  <c r="M149" i="3"/>
  <c r="L149" i="3"/>
  <c r="M138" i="3"/>
  <c r="L138" i="3"/>
  <c r="M127" i="3"/>
  <c r="L127" i="3"/>
  <c r="M107" i="3"/>
  <c r="M104" i="3"/>
  <c r="G102" i="3"/>
  <c r="M77" i="3"/>
  <c r="M49" i="3"/>
  <c r="M67" i="3"/>
  <c r="M122" i="3"/>
  <c r="H149" i="3"/>
  <c r="H122" i="3"/>
  <c r="H138" i="3"/>
  <c r="H95" i="3"/>
  <c r="H127" i="3"/>
  <c r="H107" i="3"/>
  <c r="H104" i="3"/>
  <c r="L102" i="3" l="1"/>
  <c r="J102" i="3"/>
  <c r="M102" i="3"/>
  <c r="M118" i="3"/>
  <c r="L118" i="3"/>
  <c r="M84" i="3"/>
  <c r="G16" i="3"/>
  <c r="M16" i="3" s="1"/>
  <c r="G12" i="3"/>
  <c r="M12" i="3" s="1"/>
  <c r="L16" i="3" l="1"/>
  <c r="L12" i="3"/>
  <c r="G179" i="3"/>
  <c r="L179" i="3" l="1"/>
  <c r="M179" i="3"/>
  <c r="H171" i="3"/>
  <c r="H317" i="3" l="1"/>
  <c r="H314" i="3"/>
  <c r="H311" i="3"/>
  <c r="H307" i="3"/>
  <c r="H287" i="3"/>
  <c r="H286" i="3"/>
  <c r="H285" i="3"/>
  <c r="H284" i="3"/>
  <c r="H278" i="3"/>
  <c r="H277" i="3"/>
  <c r="H275" i="3"/>
  <c r="H274" i="3"/>
  <c r="H273" i="3"/>
  <c r="H265" i="3"/>
  <c r="H263" i="3"/>
  <c r="H259" i="3"/>
  <c r="H242" i="3"/>
  <c r="H234" i="3"/>
  <c r="H233" i="3"/>
  <c r="H231" i="3"/>
  <c r="H229" i="3"/>
  <c r="H224" i="3"/>
  <c r="H209" i="3"/>
  <c r="H207" i="3"/>
  <c r="H206" i="3"/>
  <c r="H205" i="3"/>
  <c r="H204" i="3"/>
  <c r="H203" i="3"/>
  <c r="H201" i="3"/>
  <c r="H190" i="3"/>
  <c r="H189" i="3"/>
  <c r="G188" i="3"/>
  <c r="F188" i="3"/>
  <c r="J188" i="3" s="1"/>
  <c r="E188" i="3"/>
  <c r="H187" i="3"/>
  <c r="H186" i="3"/>
  <c r="H181" i="3"/>
  <c r="H180" i="3"/>
  <c r="F179" i="3"/>
  <c r="H178" i="3"/>
  <c r="H177" i="3"/>
  <c r="H175" i="3"/>
  <c r="H174" i="3"/>
  <c r="H172" i="3"/>
  <c r="H170" i="3"/>
  <c r="H168" i="3"/>
  <c r="H167" i="3"/>
  <c r="I166" i="3"/>
  <c r="H166" i="3"/>
  <c r="G165" i="3"/>
  <c r="F165" i="3"/>
  <c r="H165" i="3" s="1"/>
  <c r="E165" i="3"/>
  <c r="H164" i="3"/>
  <c r="H161" i="3"/>
  <c r="I160" i="3"/>
  <c r="H160" i="3"/>
  <c r="I159" i="3"/>
  <c r="H159" i="3"/>
  <c r="I158" i="3"/>
  <c r="H158" i="3"/>
  <c r="I157" i="3"/>
  <c r="H157" i="3"/>
  <c r="I154" i="3"/>
  <c r="H154" i="3"/>
  <c r="I153" i="3"/>
  <c r="H153" i="3"/>
  <c r="I152" i="3"/>
  <c r="H152" i="3"/>
  <c r="I151" i="3"/>
  <c r="H151" i="3"/>
  <c r="H136" i="3"/>
  <c r="H133" i="3"/>
  <c r="I132" i="3"/>
  <c r="H132" i="3"/>
  <c r="I131" i="3"/>
  <c r="I119" i="3"/>
  <c r="H119" i="3"/>
  <c r="I118" i="3"/>
  <c r="H118" i="3"/>
  <c r="I117" i="3"/>
  <c r="H117" i="3"/>
  <c r="I116" i="3"/>
  <c r="H116" i="3"/>
  <c r="H109" i="3"/>
  <c r="H103" i="3"/>
  <c r="H102" i="3"/>
  <c r="I101" i="3"/>
  <c r="H101" i="3"/>
  <c r="I96" i="3"/>
  <c r="I95" i="3"/>
  <c r="I94" i="3"/>
  <c r="I93" i="3"/>
  <c r="I92" i="3"/>
  <c r="H92" i="3"/>
  <c r="I86" i="3"/>
  <c r="H86" i="3"/>
  <c r="H85" i="3"/>
  <c r="H84" i="3"/>
  <c r="I83" i="3"/>
  <c r="H83" i="3"/>
  <c r="I82" i="3"/>
  <c r="H82" i="3"/>
  <c r="I81" i="3"/>
  <c r="H81" i="3"/>
  <c r="I77" i="3"/>
  <c r="H77" i="3"/>
  <c r="I74" i="3"/>
  <c r="H74" i="3"/>
  <c r="I70" i="3"/>
  <c r="H70" i="3"/>
  <c r="I69" i="3"/>
  <c r="H69" i="3"/>
  <c r="I67" i="3"/>
  <c r="H67" i="3"/>
  <c r="H66" i="3"/>
  <c r="I65" i="3"/>
  <c r="H65" i="3"/>
  <c r="I63" i="3"/>
  <c r="H63" i="3"/>
  <c r="I62" i="3"/>
  <c r="H62" i="3"/>
  <c r="I61" i="3"/>
  <c r="H61" i="3"/>
  <c r="I59" i="3"/>
  <c r="H59" i="3"/>
  <c r="I58" i="3"/>
  <c r="H58" i="3"/>
  <c r="I57" i="3"/>
  <c r="H57" i="3"/>
  <c r="I55" i="3"/>
  <c r="H55" i="3"/>
  <c r="I51" i="3"/>
  <c r="H51" i="3"/>
  <c r="I50" i="3"/>
  <c r="H50" i="3"/>
  <c r="H49" i="3"/>
  <c r="I48" i="3"/>
  <c r="H48" i="3"/>
  <c r="I40" i="3"/>
  <c r="H40" i="3"/>
  <c r="I39" i="3"/>
  <c r="H39" i="3"/>
  <c r="I36" i="3"/>
  <c r="H36" i="3"/>
  <c r="I35" i="3"/>
  <c r="H35" i="3"/>
  <c r="I34" i="3"/>
  <c r="H34" i="3"/>
  <c r="I33" i="3"/>
  <c r="H33" i="3"/>
  <c r="I32" i="3"/>
  <c r="H32" i="3"/>
  <c r="I31" i="3"/>
  <c r="H31" i="3"/>
  <c r="I30" i="3"/>
  <c r="H30" i="3"/>
  <c r="I27" i="3"/>
  <c r="H27" i="3"/>
  <c r="H24" i="3"/>
  <c r="I19" i="3"/>
  <c r="H19" i="3"/>
  <c r="I18" i="3"/>
  <c r="H18" i="3"/>
  <c r="I17" i="3"/>
  <c r="H17" i="3"/>
  <c r="I15" i="3"/>
  <c r="H15" i="3"/>
  <c r="I14" i="3"/>
  <c r="H14" i="3"/>
  <c r="I11" i="3"/>
  <c r="H11" i="3"/>
  <c r="I9" i="3"/>
  <c r="H9" i="3"/>
  <c r="I8" i="3"/>
  <c r="I7" i="3"/>
  <c r="J6" i="3"/>
  <c r="H6" i="3"/>
  <c r="J5" i="3"/>
  <c r="H5" i="3"/>
  <c r="L188" i="3" l="1"/>
  <c r="G173" i="3"/>
  <c r="G10" i="3"/>
  <c r="F173" i="3"/>
  <c r="F309" i="3" s="1"/>
  <c r="M165" i="3"/>
  <c r="L165" i="3"/>
  <c r="E173" i="3"/>
  <c r="M71" i="3"/>
  <c r="M56" i="3"/>
  <c r="M188" i="3"/>
  <c r="H71" i="3"/>
  <c r="H52" i="3"/>
  <c r="H60" i="3"/>
  <c r="H56" i="3"/>
  <c r="H232" i="3"/>
  <c r="H223" i="3"/>
  <c r="H179" i="3"/>
  <c r="H20" i="3"/>
  <c r="H16" i="3"/>
  <c r="H12" i="3"/>
  <c r="H258" i="3"/>
  <c r="H185" i="3"/>
  <c r="H176" i="3"/>
  <c r="H28" i="3"/>
  <c r="H188" i="3"/>
  <c r="I20" i="3"/>
  <c r="I12" i="3"/>
  <c r="I16" i="3"/>
  <c r="I49" i="3"/>
  <c r="I56" i="3"/>
  <c r="I66" i="3"/>
  <c r="I84" i="3"/>
  <c r="I102" i="3"/>
  <c r="I133" i="3"/>
  <c r="I165" i="3"/>
  <c r="I52" i="3"/>
  <c r="I60" i="3"/>
  <c r="I71" i="3"/>
  <c r="G163" i="3" l="1"/>
  <c r="J163" i="3" s="1"/>
  <c r="J10" i="3"/>
  <c r="G309" i="3"/>
  <c r="J309" i="3" s="1"/>
  <c r="J173" i="3"/>
  <c r="L173" i="3"/>
  <c r="E309" i="3"/>
  <c r="E310" i="3" s="1"/>
  <c r="E319" i="3" s="1"/>
  <c r="L10" i="3"/>
  <c r="M173" i="3"/>
  <c r="M10" i="3"/>
  <c r="F310" i="3"/>
  <c r="H173" i="3"/>
  <c r="I10" i="3"/>
  <c r="H10" i="3"/>
  <c r="L309" i="3" l="1"/>
  <c r="L163" i="3"/>
  <c r="E318" i="3"/>
  <c r="M163" i="3"/>
  <c r="M309" i="3"/>
  <c r="I163" i="3"/>
  <c r="H309" i="3"/>
  <c r="F318" i="3"/>
  <c r="G318" i="3"/>
  <c r="H163" i="3"/>
  <c r="F319" i="3"/>
  <c r="G310" i="3"/>
  <c r="L310" i="3" l="1"/>
  <c r="J310" i="3"/>
  <c r="J318" i="3"/>
  <c r="H318" i="3"/>
  <c r="M318" i="3"/>
  <c r="L318" i="3"/>
  <c r="M310" i="3"/>
  <c r="G319" i="3"/>
  <c r="J319" i="3" s="1"/>
  <c r="H310" i="3"/>
  <c r="M319" i="3" l="1"/>
  <c r="L319" i="3"/>
  <c r="H319" i="3"/>
</calcChain>
</file>

<file path=xl/sharedStrings.xml><?xml version="1.0" encoding="utf-8"?>
<sst xmlns="http://schemas.openxmlformats.org/spreadsheetml/2006/main" count="707" uniqueCount="465">
  <si>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</si>
  <si>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</si>
  <si>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</si>
  <si>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</si>
  <si>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</si>
  <si>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</si>
  <si>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</si>
  <si>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</si>
  <si>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</si>
  <si>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</si>
  <si>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</si>
  <si>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</si>
  <si>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</si>
  <si>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</si>
  <si>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</si>
  <si>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</si>
  <si>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</si>
  <si>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</si>
  <si>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</si>
  <si>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</si>
  <si>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</si>
  <si>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</si>
  <si>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</si>
  <si>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</si>
  <si>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</si>
  <si>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</si>
  <si>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</si>
  <si>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</si>
  <si>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</si>
  <si>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</si>
  <si>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</si>
  <si>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</si>
  <si>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</si>
  <si>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</si>
  <si>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</si>
  <si>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</si>
  <si>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</si>
  <si>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</si>
  <si>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</si>
  <si>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</si>
  <si>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</si>
  <si>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</si>
  <si>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</si>
  <si>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</si>
  <si>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</si>
  <si>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</si>
  <si>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</si>
  <si>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</si>
  <si>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</si>
  <si>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</si>
  <si>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</si>
  <si>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</si>
  <si>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</si>
  <si>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</si>
  <si>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</si>
  <si>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</si>
  <si>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</si>
  <si>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</si>
  <si>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</si>
  <si>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</si>
  <si>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</si>
  <si>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</si>
  <si>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</si>
  <si>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</si>
  <si>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</si>
  <si>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</si>
  <si>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</si>
  <si>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</si>
  <si>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</si>
  <si>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</si>
  <si>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</si>
  <si>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</si>
  <si>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</si>
  <si>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</si>
  <si>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</si>
  <si>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</si>
  <si>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</si>
  <si>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</si>
  <si>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</si>
  <si>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</si>
  <si>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</si>
  <si>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</si>
  <si>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</si>
  <si>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</si>
  <si>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</si>
  <si>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</si>
  <si>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</si>
  <si>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</si>
  <si>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</si>
  <si>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</si>
  <si>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</si>
  <si>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</si>
  <si>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</si>
  <si>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</si>
  <si>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</si>
  <si>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</si>
  <si>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</si>
  <si>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</si>
  <si>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</si>
  <si>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</si>
  <si>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</si>
  <si>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</si>
  <si>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</si>
  <si>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</si>
  <si>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</si>
  <si>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</si>
  <si>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</si>
  <si>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</si>
  <si>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</si>
  <si>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</si>
  <si>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</si>
  <si>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</si>
  <si>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</si>
  <si>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</si>
  <si>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</si>
  <si>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</si>
  <si>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</si>
  <si>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</si>
  <si>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</si>
  <si>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</si>
  <si>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</si>
  <si>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</si>
  <si>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</si>
  <si>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</si>
  <si>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</si>
  <si>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</si>
  <si>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</si>
  <si>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</si>
  <si>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</si>
  <si>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</si>
  <si>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</si>
  <si>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</si>
  <si>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</si>
  <si>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</si>
  <si>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</si>
  <si>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</si>
  <si>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</si>
  <si>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</si>
  <si>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</si>
  <si>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</si>
  <si>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</si>
  <si>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</si>
  <si>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</si>
  <si>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</si>
  <si>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</si>
  <si>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</si>
  <si>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</si>
  <si>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</si>
  <si>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</si>
  <si>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</si>
  <si>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</si>
  <si>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</si>
  <si>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</si>
  <si>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</si>
  <si>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</si>
  <si>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</si>
  <si>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</si>
  <si>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</si>
  <si>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</si>
  <si>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</si>
  <si>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</si>
  <si>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</si>
  <si>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</si>
  <si>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</si>
  <si>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</si>
  <si>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</si>
  <si>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</si>
  <si>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</si>
  <si>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</si>
  <si>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</si>
  <si>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</si>
  <si>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</si>
  <si>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</si>
  <si>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</si>
  <si>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</si>
  <si>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</si>
  <si>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</si>
  <si>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</si>
  <si>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</si>
  <si>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</si>
  <si>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</si>
  <si>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</si>
  <si>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</si>
  <si>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</si>
  <si>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</si>
  <si>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</si>
  <si>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</si>
  <si>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</si>
  <si>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</si>
  <si>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</si>
  <si>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</si>
  <si>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</si>
  <si>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</si>
  <si>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</si>
  <si>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</si>
  <si>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</si>
  <si>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</si>
  <si>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</si>
  <si>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</si>
  <si>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</si>
  <si>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</si>
  <si>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</si>
  <si>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</si>
  <si>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</si>
  <si>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</si>
  <si>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</si>
  <si>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</si>
  <si>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</si>
  <si>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</si>
  <si>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</si>
  <si>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</si>
  <si>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</si>
  <si>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</si>
  <si>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</si>
  <si>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</si>
  <si>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</si>
  <si>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</si>
  <si>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</si>
  <si>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</si>
  <si>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</si>
  <si>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</si>
  <si>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</si>
  <si>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</si>
  <si>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</si>
  <si>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</si>
  <si>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</si>
  <si>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</si>
  <si>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</si>
  <si>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</si>
  <si>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</si>
  <si>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</si>
  <si>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</si>
  <si>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</si>
  <si>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</si>
  <si>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</si>
  <si>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</si>
  <si>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</si>
  <si>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</si>
  <si>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</si>
  <si>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</si>
  <si>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</si>
  <si>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</si>
  <si>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</si>
  <si>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</si>
  <si>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</si>
  <si>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</si>
  <si>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</si>
  <si>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</si>
  <si>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</si>
  <si>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</si>
  <si>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</si>
  <si>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</si>
  <si>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</si>
  <si>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</si>
  <si>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</si>
  <si>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</si>
  <si>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</si>
  <si>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</si>
  <si>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</si>
  <si>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</si>
  <si>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</si>
  <si>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</si>
  <si>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</si>
  <si>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</si>
  <si>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</si>
  <si>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</si>
  <si>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</si>
  <si>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</si>
  <si>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</si>
  <si>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</si>
  <si>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</si>
  <si>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</si>
  <si>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</si>
  <si>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</si>
  <si>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</si>
  <si>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</si>
  <si>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</si>
  <si>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</si>
  <si>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</si>
  <si>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</si>
  <si>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</si>
  <si>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</si>
  <si>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</si>
  <si>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</si>
  <si>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</si>
  <si>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</si>
  <si>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</si>
  <si>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</si>
  <si>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</si>
  <si>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</si>
  <si>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</si>
  <si>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</si>
  <si>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</si>
  <si>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</si>
  <si>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</si>
  <si>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</si>
  <si>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</si>
  <si>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</si>
  <si>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</si>
  <si>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</si>
  <si>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</si>
  <si>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</si>
  <si>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</si>
  <si>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</si>
  <si>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</si>
  <si>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</si>
  <si>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</si>
  <si>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</si>
  <si>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</si>
  <si>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</si>
  <si>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</si>
  <si>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</si>
  <si>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</si>
  <si>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</si>
  <si>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</si>
  <si>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</si>
  <si>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</si>
  <si>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</si>
  <si>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</si>
  <si>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</si>
  <si>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</si>
  <si>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</si>
  <si>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</si>
  <si>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</si>
  <si>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</si>
  <si>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</si>
  <si>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</si>
  <si>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</si>
  <si>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</si>
  <si>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</si>
  <si>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</si>
  <si>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</si>
  <si>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</si>
  <si>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</si>
  <si>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</si>
  <si>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</si>
  <si>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</si>
  <si>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</si>
  <si>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</si>
  <si>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</si>
  <si>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</si>
  <si>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</si>
  <si>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</si>
  <si>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</si>
  <si>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</si>
  <si>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</si>
  <si>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</si>
  <si>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</si>
  <si>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</si>
  <si>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</si>
  <si>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</si>
  <si>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</si>
  <si>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</si>
  <si>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</si>
  <si>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</si>
  <si>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</si>
  <si>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</si>
  <si>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</si>
  <si>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</si>
  <si>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</si>
  <si>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</si>
  <si>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</si>
  <si>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</si>
  <si>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</si>
  <si>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</si>
  <si>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</si>
  <si>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</si>
  <si>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</si>
  <si>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</si>
  <si>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</si>
  <si>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</si>
  <si>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</si>
  <si>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</si>
  <si>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</si>
  <si>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</si>
  <si>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</si>
  <si>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</si>
  <si>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</si>
  <si>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</si>
  <si>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</si>
  <si>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</si>
  <si>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</si>
  <si>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</si>
  <si>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</si>
  <si>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</si>
  <si>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</si>
  <si>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</si>
  <si>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</si>
  <si>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</si>
  <si>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</si>
  <si>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</si>
  <si>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</si>
  <si>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</si>
  <si>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</si>
  <si>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</si>
  <si>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</si>
  <si>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</si>
  <si>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</si>
  <si>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</si>
  <si>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</si>
  <si>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</si>
  <si>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</si>
  <si>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</si>
  <si>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</si>
  <si>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</si>
  <si>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</si>
  <si>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</si>
  <si>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</si>
  <si>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</si>
  <si>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</si>
  <si>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</si>
  <si>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</si>
  <si>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</si>
  <si>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</si>
  <si>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</si>
  <si>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</si>
  <si>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</si>
  <si>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</si>
  <si>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</si>
  <si>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</si>
  <si>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</si>
  <si>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</si>
  <si>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</si>
  <si>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</si>
  <si>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</si>
  <si>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</si>
  <si>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</si>
  <si>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</si>
  <si>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</si>
  <si>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</si>
  <si>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</si>
  <si>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</si>
  <si>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</si>
  <si>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</si>
  <si>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</si>
  <si>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</si>
  <si>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</si>
  <si>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</si>
  <si>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2,3 раза</t>
  </si>
  <si>
    <t>більше в 2,4 раза</t>
  </si>
  <si>
    <t xml:space="preserve">Директор департаменту фінансів                                                                                                                                   Антоніна ЛЕСЬ
</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</si>
  <si>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</si>
  <si>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</si>
  <si>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більше в 5,5 раза</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</si>
  <si>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</si>
  <si>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</si>
  <si>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більше в 2,6 раза</t>
  </si>
  <si>
    <t>більше в 2,7 раза</t>
  </si>
  <si>
    <t>Медіа (засоби масової інформації)</t>
  </si>
  <si>
    <t xml:space="preserve">Інформація 
про виконання бюджету Вінницької міської територіальної громади по видатках за 2025 рік </t>
  </si>
  <si>
    <t xml:space="preserve">Уточнений план на рік </t>
  </si>
  <si>
    <t xml:space="preserve">% до уточненого плану на рік </t>
  </si>
  <si>
    <t>Відхилення від уточненого плану на рік</t>
  </si>
  <si>
    <r>
      <t xml:space="preserve">Фактичне виконання за 2024р.
 </t>
    </r>
    <r>
      <rPr>
        <i/>
        <sz val="9"/>
        <rFont val="Times New Roman Cyr"/>
        <charset val="204"/>
      </rPr>
      <t>(в умовах 2025р.)</t>
    </r>
  </si>
  <si>
    <t xml:space="preserve">% виконання 2025р. до 2024р. </t>
  </si>
  <si>
    <t xml:space="preserve">Відхилення 2025р. до 2024р. </t>
  </si>
  <si>
    <t>більше в 3,5 раза</t>
  </si>
  <si>
    <t>більше в 2,9 раза</t>
  </si>
  <si>
    <t>більше в 6,1 раза</t>
  </si>
  <si>
    <t>більше в 6,0 разів</t>
  </si>
  <si>
    <t>більше в 7,0 разів</t>
  </si>
  <si>
    <t>більше в 2,2 раза</t>
  </si>
  <si>
    <t>більше в 10,2 раза</t>
  </si>
  <si>
    <t>більше в 8,1 раза</t>
  </si>
  <si>
    <t>більше в 18,1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</si>
</sst>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_ ;\-#,##0.000\ "/>
    <numFmt numFmtId="169" formatCode="#,##0.0"/>
    <numFmt numFmtId="170"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5" fillId="0" borderId="0"/>
  </cellStyleXfs>
  <cellXfs count="10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8" fontId="6" fillId="0" borderId="5" xfId="2" applyNumberFormat="1" applyFont="1" applyFill="1" applyBorder="1" applyAlignment="1" applyProtection="1">
      <alignment horizontal="center" vertical="center" shrinkToFit="1"/>
      <protection locked="0"/>
    </xf>
    <xf numFmtId="168"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8"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169"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0" fontId="6" fillId="0" borderId="5" xfId="2" applyNumberFormat="1" applyFont="1" applyFill="1" applyBorder="1" applyAlignment="1" applyProtection="1">
      <alignment horizontal="center" vertical="center" shrinkToFit="1"/>
      <protection locked="0"/>
    </xf>
    <xf numFmtId="170"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4"/>
  <sheetViews>
    <sheetView showZeros="0" tabSelected="1" view="pageBreakPreview" zoomScale="90" zoomScaleNormal="89" zoomScaleSheetLayoutView="90" workbookViewId="0">
      <pane xSplit="4" ySplit="4" topLeftCell="E312" activePane="bottomRight" state="frozen"/>
      <selection pane="topRight" activeCell="C1" sqref="C1"/>
      <selection pane="bottomLeft" activeCell="A5" sqref="A5"/>
      <selection pane="bottomRight" activeCell="L179" sqref="L179"/>
    </sheetView>
  </sheetViews>
  <sheetFormatPr defaultColWidth="9.140625" defaultRowHeight="12.75" x14ac:dyDescent="0.2"/>
  <cols>
    <col min="1" max="1" width="6.5703125" style="3" hidden="1" customWidth="1"/>
    <col min="2" max="2" width="7" style="3" customWidth="1"/>
    <col min="3" max="3" width="6.28515625" style="3" hidden="1" customWidth="1"/>
    <col min="4" max="4" width="68.7109375" style="4" customWidth="1"/>
    <col min="5" max="5" width="14.140625" style="2" customWidth="1"/>
    <col min="6" max="6" width="14.5703125" style="2" customWidth="1"/>
    <col min="7" max="7" width="13.7109375" style="2" customWidth="1"/>
    <col min="8" max="8" width="10.28515625" style="2" customWidth="1"/>
    <col min="9" max="9" width="0.85546875" style="2" hidden="1" customWidth="1"/>
    <col min="10" max="10" width="12.5703125" style="2" customWidth="1"/>
    <col min="11" max="11" width="13.42578125" style="2" customWidth="1"/>
    <col min="12" max="12" width="10.140625" style="2" customWidth="1"/>
    <col min="13" max="13" width="13.42578125" style="2" customWidth="1"/>
    <col min="14" max="14" width="13.42578125" style="53" customWidth="1"/>
    <col min="15" max="16384" width="9.140625" style="2"/>
  </cols>
  <sheetData>
    <row r="1" spans="1:13" ht="45" customHeight="1" x14ac:dyDescent="0.2">
      <c r="A1" s="99" t="s">
        <v>449</v>
      </c>
      <c r="B1" s="99"/>
      <c r="C1" s="99"/>
      <c r="D1" s="99"/>
      <c r="E1" s="99"/>
      <c r="F1" s="99"/>
      <c r="G1" s="99"/>
      <c r="H1" s="99"/>
      <c r="I1" s="99"/>
      <c r="J1" s="99"/>
      <c r="K1" s="99"/>
      <c r="L1" s="99"/>
      <c r="M1" s="99"/>
    </row>
    <row r="2" spans="1:13" ht="23.25" customHeight="1" x14ac:dyDescent="0.25">
      <c r="M2" s="79" t="s">
        <v>16</v>
      </c>
    </row>
    <row r="3" spans="1:13" ht="23.25" customHeight="1" x14ac:dyDescent="0.2">
      <c r="A3" s="103" t="s">
        <v>115</v>
      </c>
      <c r="B3" s="104" t="s">
        <v>114</v>
      </c>
      <c r="C3" s="98"/>
      <c r="D3" s="105"/>
      <c r="E3" s="100" t="s">
        <v>26</v>
      </c>
      <c r="F3" s="107" t="s">
        <v>450</v>
      </c>
      <c r="G3" s="100" t="s">
        <v>77</v>
      </c>
      <c r="H3" s="107" t="s">
        <v>451</v>
      </c>
      <c r="I3" s="96"/>
      <c r="J3" s="100" t="s">
        <v>452</v>
      </c>
      <c r="K3" s="100" t="s">
        <v>453</v>
      </c>
      <c r="L3" s="100" t="s">
        <v>454</v>
      </c>
      <c r="M3" s="100" t="s">
        <v>455</v>
      </c>
    </row>
    <row r="4" spans="1:13" ht="44.25" customHeight="1" x14ac:dyDescent="0.2">
      <c r="A4" s="103"/>
      <c r="B4" s="104"/>
      <c r="C4" s="98"/>
      <c r="D4" s="105"/>
      <c r="E4" s="100"/>
      <c r="F4" s="108"/>
      <c r="G4" s="101"/>
      <c r="H4" s="108"/>
      <c r="I4" s="97"/>
      <c r="J4" s="101"/>
      <c r="K4" s="101"/>
      <c r="L4" s="101"/>
      <c r="M4" s="101"/>
    </row>
    <row r="5" spans="1:13" ht="20.25" customHeight="1" x14ac:dyDescent="0.2">
      <c r="A5" s="98"/>
      <c r="B5" s="98"/>
      <c r="C5" s="98"/>
      <c r="D5" s="5" t="s">
        <v>53</v>
      </c>
      <c r="E5" s="8"/>
      <c r="F5" s="8"/>
      <c r="G5" s="8"/>
      <c r="H5" s="9">
        <f t="shared" ref="H5:H12" si="0">IF(F5&gt;0,G5/F5*100,0)</f>
        <v>0</v>
      </c>
      <c r="I5" s="9"/>
      <c r="J5" s="1">
        <f>G5-F5</f>
        <v>0</v>
      </c>
      <c r="K5" s="27"/>
      <c r="L5" s="27"/>
      <c r="M5" s="27"/>
    </row>
    <row r="6" spans="1:13" ht="6" hidden="1" customHeight="1" x14ac:dyDescent="0.2">
      <c r="A6" s="98"/>
      <c r="B6" s="98"/>
      <c r="C6" s="98"/>
      <c r="D6" s="6"/>
      <c r="E6" s="33"/>
      <c r="F6" s="8"/>
      <c r="G6" s="8"/>
      <c r="H6" s="9">
        <f t="shared" si="0"/>
        <v>0</v>
      </c>
      <c r="I6" s="9"/>
      <c r="J6" s="1">
        <f>G6-F6</f>
        <v>0</v>
      </c>
      <c r="K6" s="27"/>
      <c r="L6" s="27"/>
      <c r="M6" s="27"/>
    </row>
    <row r="7" spans="1:13" ht="23.25" customHeight="1" x14ac:dyDescent="0.2">
      <c r="A7" s="19" t="s">
        <v>55</v>
      </c>
      <c r="B7" s="20" t="s">
        <v>199</v>
      </c>
      <c r="C7" s="20"/>
      <c r="D7" s="64" t="s">
        <v>52</v>
      </c>
      <c r="E7" s="86">
        <v>658094.46</v>
      </c>
      <c r="F7" s="86">
        <v>591790.56200000003</v>
      </c>
      <c r="G7" s="24">
        <v>591656.69499999995</v>
      </c>
      <c r="H7" s="25">
        <f t="shared" si="0"/>
        <v>99.97737932833067</v>
      </c>
      <c r="I7" s="25" t="e">
        <f>G7/#REF!*100</f>
        <v>#REF!</v>
      </c>
      <c r="J7" s="24">
        <f>G7-F7</f>
        <v>-133.86700000008568</v>
      </c>
      <c r="K7" s="24">
        <v>505180.34299999999</v>
      </c>
      <c r="L7" s="26">
        <f>G7/K7*100</f>
        <v>117.11791703660963</v>
      </c>
      <c r="M7" s="47">
        <f t="shared" ref="M7:M38" si="1">G7-K7</f>
        <v>86476.351999999955</v>
      </c>
    </row>
    <row r="8" spans="1:13" ht="23.25" customHeight="1" x14ac:dyDescent="0.2">
      <c r="A8" s="19" t="s">
        <v>56</v>
      </c>
      <c r="B8" s="20" t="s">
        <v>116</v>
      </c>
      <c r="C8" s="20"/>
      <c r="D8" s="64" t="s">
        <v>51</v>
      </c>
      <c r="E8" s="24">
        <v>2175900.057</v>
      </c>
      <c r="F8" s="80">
        <v>2596402.9817499998</v>
      </c>
      <c r="G8" s="24">
        <v>2563658.2209999999</v>
      </c>
      <c r="H8" s="25">
        <f t="shared" si="0"/>
        <v>98.738841351663766</v>
      </c>
      <c r="I8" s="25" t="e">
        <f>G8/#REF!*100</f>
        <v>#REF!</v>
      </c>
      <c r="J8" s="24">
        <f t="shared" ref="J8:J71" si="2">G8-F8</f>
        <v>-32744.760749999899</v>
      </c>
      <c r="K8" s="24">
        <v>2335058.8590000002</v>
      </c>
      <c r="L8" s="26">
        <f>G8/K8*100</f>
        <v>109.78987579344781</v>
      </c>
      <c r="M8" s="47">
        <f t="shared" si="1"/>
        <v>228599.36199999973</v>
      </c>
    </row>
    <row r="9" spans="1:13" ht="21" customHeight="1" x14ac:dyDescent="0.2">
      <c r="A9" s="19" t="s">
        <v>57</v>
      </c>
      <c r="B9" s="20" t="s">
        <v>117</v>
      </c>
      <c r="C9" s="20"/>
      <c r="D9" s="64" t="s">
        <v>50</v>
      </c>
      <c r="E9" s="24">
        <v>163824.06700000001</v>
      </c>
      <c r="F9" s="24">
        <v>188503.99799999999</v>
      </c>
      <c r="G9" s="24">
        <v>188503.68900000001</v>
      </c>
      <c r="H9" s="25">
        <f t="shared" si="0"/>
        <v>99.99983607774729</v>
      </c>
      <c r="I9" s="25" t="e">
        <f>G9/#REF!*100</f>
        <v>#REF!</v>
      </c>
      <c r="J9" s="24">
        <f t="shared" si="2"/>
        <v>-0.30899999997927807</v>
      </c>
      <c r="K9" s="24">
        <v>139022.367</v>
      </c>
      <c r="L9" s="26">
        <f>G9/K9*100</f>
        <v>135.59234608629561</v>
      </c>
      <c r="M9" s="47">
        <f t="shared" si="1"/>
        <v>49481.322000000015</v>
      </c>
    </row>
    <row r="10" spans="1:13" ht="24" customHeight="1" x14ac:dyDescent="0.2">
      <c r="A10" s="19" t="s">
        <v>58</v>
      </c>
      <c r="B10" s="20" t="s">
        <v>118</v>
      </c>
      <c r="C10" s="20"/>
      <c r="D10" s="64" t="s">
        <v>103</v>
      </c>
      <c r="E10" s="24">
        <f>E12+E16+E20+E28+E39+E40+E48+E49+E52+E56+E60+E65+E66+E70+E71+E77+E76+E67</f>
        <v>398939.38400000002</v>
      </c>
      <c r="F10" s="80">
        <f>F12+F16+F20+F28+F39+F40+F48+F49+F52+F56+F60+F65+F66+F70+F71+F77+F76+F67</f>
        <v>424737.00658000004</v>
      </c>
      <c r="G10" s="24">
        <f>G12+G16+G20+G28+G39+G40+G48+G49+G52+G56+G60+G65+G66+G70+G71+G77+G76+G67</f>
        <v>422145.85499999998</v>
      </c>
      <c r="H10" s="25">
        <f t="shared" si="0"/>
        <v>99.389939765111563</v>
      </c>
      <c r="I10" s="25" t="e">
        <f>G10/#REF!*100</f>
        <v>#REF!</v>
      </c>
      <c r="J10" s="24">
        <f t="shared" si="2"/>
        <v>-2591.1515800000634</v>
      </c>
      <c r="K10" s="24">
        <f>K12+K16+K20+K28+K39+K40+K48+K49+K52+K56+K60+K65+K66+K70+K71+K77+K76+K67</f>
        <v>348294.00800000003</v>
      </c>
      <c r="L10" s="50">
        <f>G10/K10*100</f>
        <v>121.20388100389023</v>
      </c>
      <c r="M10" s="47">
        <f t="shared" si="1"/>
        <v>73851.846999999951</v>
      </c>
    </row>
    <row r="11" spans="1:13" ht="22.5" customHeight="1" x14ac:dyDescent="0.2">
      <c r="A11" s="98"/>
      <c r="B11" s="57"/>
      <c r="C11" s="57"/>
      <c r="D11" s="65" t="s">
        <v>45</v>
      </c>
      <c r="E11" s="27"/>
      <c r="F11" s="27"/>
      <c r="G11" s="23"/>
      <c r="H11" s="28">
        <f t="shared" si="0"/>
        <v>0</v>
      </c>
      <c r="I11" s="28" t="e">
        <f>G11/#REF!*100</f>
        <v>#REF!</v>
      </c>
      <c r="J11" s="23">
        <f t="shared" si="2"/>
        <v>0</v>
      </c>
      <c r="K11" s="27"/>
      <c r="L11" s="29"/>
      <c r="M11" s="48">
        <f t="shared" si="1"/>
        <v>0</v>
      </c>
    </row>
    <row r="12" spans="1:13" ht="75.75" hidden="1" customHeight="1" x14ac:dyDescent="0.2">
      <c r="A12" s="98"/>
      <c r="B12" s="57" t="s">
        <v>120</v>
      </c>
      <c r="C12" s="57"/>
      <c r="D12" s="65" t="s">
        <v>359</v>
      </c>
      <c r="E12" s="27">
        <f>E14+E15</f>
        <v>0</v>
      </c>
      <c r="F12" s="27">
        <f>F14+F15</f>
        <v>0</v>
      </c>
      <c r="G12" s="27">
        <f t="shared" ref="G12" si="3">G14+G15</f>
        <v>0</v>
      </c>
      <c r="H12" s="28">
        <f t="shared" si="0"/>
        <v>0</v>
      </c>
      <c r="I12" s="28" t="e">
        <f>G12/#REF!*100</f>
        <v>#REF!</v>
      </c>
      <c r="J12" s="23">
        <f t="shared" si="2"/>
        <v>0</v>
      </c>
      <c r="K12" s="27">
        <f t="shared" ref="K12" si="4">K14+K15</f>
        <v>0</v>
      </c>
      <c r="L12" s="29" t="e">
        <f>G12/K12*100</f>
        <v>#DIV/0!</v>
      </c>
      <c r="M12" s="48">
        <f t="shared" si="1"/>
        <v>0</v>
      </c>
    </row>
    <row r="13" spans="1:13" ht="15.75" hidden="1" x14ac:dyDescent="0.2">
      <c r="A13" s="98"/>
      <c r="B13" s="57"/>
      <c r="C13" s="57"/>
      <c r="D13" s="66" t="s">
        <v>44</v>
      </c>
      <c r="E13" s="27"/>
      <c r="F13" s="27"/>
      <c r="G13" s="23"/>
      <c r="H13" s="28"/>
      <c r="I13" s="28"/>
      <c r="J13" s="23">
        <f t="shared" si="2"/>
        <v>0</v>
      </c>
      <c r="K13" s="27"/>
      <c r="L13" s="29"/>
      <c r="M13" s="48">
        <f t="shared" si="1"/>
        <v>0</v>
      </c>
    </row>
    <row r="14" spans="1:13" ht="22.5" hidden="1" customHeight="1" x14ac:dyDescent="0.2">
      <c r="A14" s="98" t="s">
        <v>83</v>
      </c>
      <c r="B14" s="58" t="s">
        <v>119</v>
      </c>
      <c r="C14" s="58"/>
      <c r="D14" s="67" t="s">
        <v>200</v>
      </c>
      <c r="E14" s="23"/>
      <c r="F14" s="23"/>
      <c r="G14" s="23"/>
      <c r="H14" s="28">
        <f t="shared" ref="H14:H28" si="5">IF(F14&gt;0,G14/F14*100,0)</f>
        <v>0</v>
      </c>
      <c r="I14" s="28" t="e">
        <f>G14/#REF!*100</f>
        <v>#REF!</v>
      </c>
      <c r="J14" s="23">
        <f t="shared" si="2"/>
        <v>0</v>
      </c>
      <c r="K14" s="27"/>
      <c r="L14" s="29" t="e">
        <f>G14/K14*100</f>
        <v>#DIV/0!</v>
      </c>
      <c r="M14" s="48">
        <f t="shared" si="1"/>
        <v>0</v>
      </c>
    </row>
    <row r="15" spans="1:13" ht="15" hidden="1" customHeight="1" x14ac:dyDescent="0.2">
      <c r="A15" s="98" t="s">
        <v>86</v>
      </c>
      <c r="B15" s="58" t="s">
        <v>121</v>
      </c>
      <c r="C15" s="58"/>
      <c r="D15" s="67" t="s">
        <v>122</v>
      </c>
      <c r="E15" s="23"/>
      <c r="F15" s="23"/>
      <c r="G15" s="23"/>
      <c r="H15" s="28">
        <f t="shared" si="5"/>
        <v>0</v>
      </c>
      <c r="I15" s="28" t="e">
        <f>G15/#REF!*100</f>
        <v>#REF!</v>
      </c>
      <c r="J15" s="23">
        <f t="shared" si="2"/>
        <v>0</v>
      </c>
      <c r="K15" s="27"/>
      <c r="L15" s="29" t="e">
        <f>G15/K15*100</f>
        <v>#DIV/0!</v>
      </c>
      <c r="M15" s="48">
        <f t="shared" si="1"/>
        <v>0</v>
      </c>
    </row>
    <row r="16" spans="1:13" ht="24.75" hidden="1" customHeight="1" x14ac:dyDescent="0.2">
      <c r="A16" s="98"/>
      <c r="B16" s="57" t="s">
        <v>123</v>
      </c>
      <c r="C16" s="57"/>
      <c r="D16" s="68" t="s">
        <v>124</v>
      </c>
      <c r="E16" s="23">
        <f>E18+E19</f>
        <v>0</v>
      </c>
      <c r="F16" s="23">
        <f>F18+F19</f>
        <v>0</v>
      </c>
      <c r="G16" s="23">
        <f t="shared" ref="G16" si="6">G18+G19</f>
        <v>0</v>
      </c>
      <c r="H16" s="28">
        <f t="shared" si="5"/>
        <v>0</v>
      </c>
      <c r="I16" s="28" t="e">
        <f>G16/#REF!*100</f>
        <v>#REF!</v>
      </c>
      <c r="J16" s="23">
        <f t="shared" si="2"/>
        <v>0</v>
      </c>
      <c r="K16" s="27">
        <f t="shared" ref="K16" si="7">K18+K19</f>
        <v>0</v>
      </c>
      <c r="L16" s="29" t="e">
        <f>G16/K16*100</f>
        <v>#DIV/0!</v>
      </c>
      <c r="M16" s="48">
        <f t="shared" si="1"/>
        <v>0</v>
      </c>
    </row>
    <row r="17" spans="1:13" ht="14.25" hidden="1" customHeight="1" x14ac:dyDescent="0.2">
      <c r="A17" s="98"/>
      <c r="B17" s="57"/>
      <c r="C17" s="57"/>
      <c r="D17" s="67" t="s">
        <v>44</v>
      </c>
      <c r="E17" s="23"/>
      <c r="F17" s="23"/>
      <c r="G17" s="23"/>
      <c r="H17" s="28">
        <f t="shared" si="5"/>
        <v>0</v>
      </c>
      <c r="I17" s="28" t="e">
        <f>G17/#REF!*100</f>
        <v>#REF!</v>
      </c>
      <c r="J17" s="23">
        <f t="shared" si="2"/>
        <v>0</v>
      </c>
      <c r="K17" s="27"/>
      <c r="L17" s="29"/>
      <c r="M17" s="48">
        <f t="shared" si="1"/>
        <v>0</v>
      </c>
    </row>
    <row r="18" spans="1:13" ht="24.75" hidden="1" customHeight="1" x14ac:dyDescent="0.2">
      <c r="A18" s="98" t="s">
        <v>84</v>
      </c>
      <c r="B18" s="58" t="s">
        <v>125</v>
      </c>
      <c r="C18" s="58"/>
      <c r="D18" s="67" t="s">
        <v>201</v>
      </c>
      <c r="E18" s="23"/>
      <c r="F18" s="23"/>
      <c r="G18" s="23"/>
      <c r="H18" s="28">
        <f t="shared" si="5"/>
        <v>0</v>
      </c>
      <c r="I18" s="28" t="e">
        <f>G18/#REF!*100</f>
        <v>#REF!</v>
      </c>
      <c r="J18" s="23">
        <f t="shared" si="2"/>
        <v>0</v>
      </c>
      <c r="K18" s="27"/>
      <c r="L18" s="29" t="e">
        <f>G18/K18*100</f>
        <v>#DIV/0!</v>
      </c>
      <c r="M18" s="48">
        <f t="shared" si="1"/>
        <v>0</v>
      </c>
    </row>
    <row r="19" spans="1:13" ht="24" hidden="1" customHeight="1" x14ac:dyDescent="0.2">
      <c r="A19" s="98" t="s">
        <v>94</v>
      </c>
      <c r="B19" s="58" t="s">
        <v>202</v>
      </c>
      <c r="C19" s="58"/>
      <c r="D19" s="67" t="s">
        <v>126</v>
      </c>
      <c r="E19" s="23"/>
      <c r="F19" s="23"/>
      <c r="G19" s="23"/>
      <c r="H19" s="28">
        <f t="shared" si="5"/>
        <v>0</v>
      </c>
      <c r="I19" s="28" t="e">
        <f>G19/#REF!*100</f>
        <v>#REF!</v>
      </c>
      <c r="J19" s="23">
        <f t="shared" si="2"/>
        <v>0</v>
      </c>
      <c r="K19" s="27"/>
      <c r="L19" s="29" t="e">
        <f>G19/K19*100</f>
        <v>#DIV/0!</v>
      </c>
      <c r="M19" s="48">
        <f t="shared" si="1"/>
        <v>0</v>
      </c>
    </row>
    <row r="20" spans="1:13" ht="46.5" customHeight="1" x14ac:dyDescent="0.2">
      <c r="A20" s="98"/>
      <c r="B20" s="57" t="s">
        <v>127</v>
      </c>
      <c r="C20" s="57"/>
      <c r="D20" s="68" t="s">
        <v>203</v>
      </c>
      <c r="E20" s="23">
        <f>E24+E27+E22+E23</f>
        <v>207484.07</v>
      </c>
      <c r="F20" s="23">
        <f>F24+F27+F22+F23+F26</f>
        <v>212098.386</v>
      </c>
      <c r="G20" s="23">
        <f>G24+G27+G22+G23+G26</f>
        <v>212098.38500000001</v>
      </c>
      <c r="H20" s="28">
        <f t="shared" si="5"/>
        <v>99.999999528520704</v>
      </c>
      <c r="I20" s="28" t="e">
        <f>G20/#REF!*100</f>
        <v>#REF!</v>
      </c>
      <c r="J20" s="23">
        <f t="shared" si="2"/>
        <v>-9.9999998928979039E-4</v>
      </c>
      <c r="K20" s="23">
        <f>K23+K27+K22+K24</f>
        <v>156235.56299999999</v>
      </c>
      <c r="L20" s="51">
        <f>G20/K20*100</f>
        <v>135.75550977468555</v>
      </c>
      <c r="M20" s="48">
        <f t="shared" si="1"/>
        <v>55862.822000000015</v>
      </c>
    </row>
    <row r="21" spans="1:13" ht="21.75" customHeight="1" x14ac:dyDescent="0.2">
      <c r="A21" s="98"/>
      <c r="B21" s="57"/>
      <c r="C21" s="57"/>
      <c r="D21" s="67" t="s">
        <v>44</v>
      </c>
      <c r="E21" s="23"/>
      <c r="F21" s="23"/>
      <c r="G21" s="23"/>
      <c r="H21" s="28">
        <f t="shared" si="5"/>
        <v>0</v>
      </c>
      <c r="I21" s="28" t="e">
        <f>G21/#REF!*100</f>
        <v>#REF!</v>
      </c>
      <c r="J21" s="23">
        <f t="shared" si="2"/>
        <v>0</v>
      </c>
      <c r="K21" s="27"/>
      <c r="L21" s="51"/>
      <c r="M21" s="48">
        <f t="shared" si="1"/>
        <v>0</v>
      </c>
    </row>
    <row r="22" spans="1:13" ht="29.25" hidden="1" customHeight="1" x14ac:dyDescent="0.2">
      <c r="A22" s="98"/>
      <c r="B22" s="57" t="s">
        <v>190</v>
      </c>
      <c r="C22" s="57"/>
      <c r="D22" s="67" t="s">
        <v>361</v>
      </c>
      <c r="E22" s="23"/>
      <c r="F22" s="23"/>
      <c r="G22" s="23"/>
      <c r="H22" s="28">
        <f t="shared" si="5"/>
        <v>0</v>
      </c>
      <c r="I22" s="28" t="e">
        <f>G22/#REF!*100</f>
        <v>#REF!</v>
      </c>
      <c r="J22" s="23">
        <f t="shared" si="2"/>
        <v>0</v>
      </c>
      <c r="K22" s="23"/>
      <c r="L22" s="51" t="e">
        <f>G22/K22*100</f>
        <v>#DIV/0!</v>
      </c>
      <c r="M22" s="48">
        <f t="shared" si="1"/>
        <v>0</v>
      </c>
    </row>
    <row r="23" spans="1:13" ht="24" customHeight="1" x14ac:dyDescent="0.2">
      <c r="A23" s="98"/>
      <c r="B23" s="57" t="s">
        <v>362</v>
      </c>
      <c r="C23" s="57"/>
      <c r="D23" s="67" t="s">
        <v>363</v>
      </c>
      <c r="E23" s="23">
        <v>1092.5</v>
      </c>
      <c r="F23" s="23">
        <v>616.81600000000003</v>
      </c>
      <c r="G23" s="23">
        <v>616.81500000000005</v>
      </c>
      <c r="H23" s="28">
        <f t="shared" si="5"/>
        <v>99.999837877097875</v>
      </c>
      <c r="I23" s="28" t="e">
        <f>G23/#REF!*100</f>
        <v>#REF!</v>
      </c>
      <c r="J23" s="88">
        <f t="shared" si="2"/>
        <v>-9.9999999997635314E-4</v>
      </c>
      <c r="K23" s="23">
        <v>933.80499999999995</v>
      </c>
      <c r="L23" s="51">
        <f>G23/K23*100</f>
        <v>66.053940597876434</v>
      </c>
      <c r="M23" s="48">
        <f t="shared" si="1"/>
        <v>-316.9899999999999</v>
      </c>
    </row>
    <row r="24" spans="1:13" ht="32.25" customHeight="1" x14ac:dyDescent="0.2">
      <c r="A24" s="98" t="s">
        <v>38</v>
      </c>
      <c r="B24" s="58" t="s">
        <v>204</v>
      </c>
      <c r="C24" s="58" t="s">
        <v>129</v>
      </c>
      <c r="D24" s="67" t="s">
        <v>130</v>
      </c>
      <c r="E24" s="23">
        <v>56348.294999999998</v>
      </c>
      <c r="F24" s="23">
        <v>57652.669000000002</v>
      </c>
      <c r="G24" s="23">
        <v>57652.669000000002</v>
      </c>
      <c r="H24" s="28">
        <f t="shared" si="5"/>
        <v>100</v>
      </c>
      <c r="I24" s="28"/>
      <c r="J24" s="88">
        <f t="shared" si="2"/>
        <v>0</v>
      </c>
      <c r="K24" s="23">
        <v>49101.95</v>
      </c>
      <c r="L24" s="51">
        <f>G24/K24*100</f>
        <v>117.41421471041376</v>
      </c>
      <c r="M24" s="48">
        <f t="shared" si="1"/>
        <v>8550.7190000000046</v>
      </c>
    </row>
    <row r="25" spans="1:13" ht="17.25" hidden="1" customHeight="1" x14ac:dyDescent="0.2">
      <c r="A25" s="98"/>
      <c r="B25" s="58" t="s">
        <v>128</v>
      </c>
      <c r="C25" s="58"/>
      <c r="D25" s="67" t="s">
        <v>334</v>
      </c>
      <c r="E25" s="23"/>
      <c r="F25" s="23"/>
      <c r="G25" s="23"/>
      <c r="H25" s="28">
        <f t="shared" si="5"/>
        <v>0</v>
      </c>
      <c r="I25" s="28"/>
      <c r="J25" s="46">
        <f t="shared" si="2"/>
        <v>0</v>
      </c>
      <c r="K25" s="23"/>
      <c r="L25" s="29" t="e">
        <f>G25/K25*100</f>
        <v>#DIV/0!</v>
      </c>
      <c r="M25" s="48">
        <f t="shared" si="1"/>
        <v>0</v>
      </c>
    </row>
    <row r="26" spans="1:13" ht="1.5" hidden="1" customHeight="1" x14ac:dyDescent="0.2">
      <c r="A26" s="98"/>
      <c r="B26" s="58" t="s">
        <v>128</v>
      </c>
      <c r="C26" s="58"/>
      <c r="D26" s="67" t="s">
        <v>380</v>
      </c>
      <c r="E26" s="23"/>
      <c r="F26" s="23"/>
      <c r="G26" s="23"/>
      <c r="H26" s="28">
        <f t="shared" si="5"/>
        <v>0</v>
      </c>
      <c r="I26" s="28"/>
      <c r="J26" s="46">
        <f t="shared" si="2"/>
        <v>0</v>
      </c>
      <c r="K26" s="23"/>
      <c r="L26" s="29"/>
      <c r="M26" s="48">
        <f t="shared" si="1"/>
        <v>0</v>
      </c>
    </row>
    <row r="27" spans="1:13" ht="30.75" customHeight="1" x14ac:dyDescent="0.2">
      <c r="A27" s="98" t="s">
        <v>6</v>
      </c>
      <c r="B27" s="58" t="s">
        <v>205</v>
      </c>
      <c r="C27" s="58" t="s">
        <v>129</v>
      </c>
      <c r="D27" s="67" t="s">
        <v>131</v>
      </c>
      <c r="E27" s="23">
        <v>150043.27499999999</v>
      </c>
      <c r="F27" s="23">
        <v>153828.90100000001</v>
      </c>
      <c r="G27" s="23">
        <v>153828.90100000001</v>
      </c>
      <c r="H27" s="28">
        <f t="shared" si="5"/>
        <v>100</v>
      </c>
      <c r="I27" s="28" t="e">
        <f>G27/#REF!*100</f>
        <v>#REF!</v>
      </c>
      <c r="J27" s="23">
        <f t="shared" si="2"/>
        <v>0</v>
      </c>
      <c r="K27" s="23">
        <v>106199.808</v>
      </c>
      <c r="L27" s="52">
        <f t="shared" ref="L27:L49" si="8">G27/K27*100</f>
        <v>144.84856789948248</v>
      </c>
      <c r="M27" s="48">
        <f t="shared" si="1"/>
        <v>47629.093000000008</v>
      </c>
    </row>
    <row r="28" spans="1:13" ht="14.25" hidden="1" customHeight="1" x14ac:dyDescent="0.2">
      <c r="A28" s="98"/>
      <c r="B28" s="57">
        <v>3040</v>
      </c>
      <c r="C28" s="57"/>
      <c r="D28" s="68" t="s">
        <v>206</v>
      </c>
      <c r="E28" s="23">
        <f>SUM(E30:E36)</f>
        <v>0</v>
      </c>
      <c r="F28" s="23">
        <f>SUM(F30:F36)</f>
        <v>0</v>
      </c>
      <c r="G28" s="23">
        <f t="shared" ref="G28" si="9">SUM(G30:G38)</f>
        <v>0</v>
      </c>
      <c r="H28" s="28">
        <f t="shared" si="5"/>
        <v>0</v>
      </c>
      <c r="I28" s="28"/>
      <c r="J28" s="23">
        <f t="shared" si="2"/>
        <v>0</v>
      </c>
      <c r="K28" s="27">
        <v>0</v>
      </c>
      <c r="L28" s="52" t="e">
        <f t="shared" si="8"/>
        <v>#DIV/0!</v>
      </c>
      <c r="M28" s="48">
        <f t="shared" si="1"/>
        <v>0</v>
      </c>
    </row>
    <row r="29" spans="1:13" ht="13.5" hidden="1" customHeight="1" x14ac:dyDescent="0.2">
      <c r="A29" s="98"/>
      <c r="B29" s="57"/>
      <c r="C29" s="57"/>
      <c r="D29" s="67" t="s">
        <v>44</v>
      </c>
      <c r="E29" s="23"/>
      <c r="F29" s="23"/>
      <c r="G29" s="23"/>
      <c r="H29" s="28"/>
      <c r="I29" s="28"/>
      <c r="J29" s="23">
        <f t="shared" si="2"/>
        <v>0</v>
      </c>
      <c r="K29" s="27"/>
      <c r="L29" s="52" t="e">
        <f t="shared" si="8"/>
        <v>#DIV/0!</v>
      </c>
      <c r="M29" s="48">
        <f t="shared" si="1"/>
        <v>0</v>
      </c>
    </row>
    <row r="30" spans="1:13" ht="15.75" hidden="1" x14ac:dyDescent="0.2">
      <c r="A30" s="98" t="s">
        <v>59</v>
      </c>
      <c r="B30" s="58">
        <v>3041</v>
      </c>
      <c r="C30" s="58" t="s">
        <v>132</v>
      </c>
      <c r="D30" s="67" t="s">
        <v>133</v>
      </c>
      <c r="E30" s="23"/>
      <c r="F30" s="23"/>
      <c r="G30" s="23"/>
      <c r="H30" s="28">
        <f t="shared" ref="H30:H67" si="10">IF(F30&gt;0,G30/F30*100,0)</f>
        <v>0</v>
      </c>
      <c r="I30" s="28" t="e">
        <f>G30/#REF!*100</f>
        <v>#REF!</v>
      </c>
      <c r="J30" s="23">
        <f t="shared" si="2"/>
        <v>0</v>
      </c>
      <c r="K30" s="27"/>
      <c r="L30" s="52" t="e">
        <f t="shared" si="8"/>
        <v>#DIV/0!</v>
      </c>
      <c r="M30" s="48">
        <f t="shared" si="1"/>
        <v>0</v>
      </c>
    </row>
    <row r="31" spans="1:13" ht="15.75" hidden="1" x14ac:dyDescent="0.2">
      <c r="A31" s="98" t="s">
        <v>60</v>
      </c>
      <c r="B31" s="58">
        <v>3042</v>
      </c>
      <c r="C31" s="58" t="s">
        <v>132</v>
      </c>
      <c r="D31" s="67" t="s">
        <v>138</v>
      </c>
      <c r="E31" s="23"/>
      <c r="F31" s="23"/>
      <c r="G31" s="23"/>
      <c r="H31" s="28">
        <f t="shared" si="10"/>
        <v>0</v>
      </c>
      <c r="I31" s="28" t="e">
        <f>G31/#REF!*100</f>
        <v>#REF!</v>
      </c>
      <c r="J31" s="23">
        <f t="shared" si="2"/>
        <v>0</v>
      </c>
      <c r="K31" s="27"/>
      <c r="L31" s="52" t="e">
        <f t="shared" si="8"/>
        <v>#DIV/0!</v>
      </c>
      <c r="M31" s="48">
        <f t="shared" si="1"/>
        <v>0</v>
      </c>
    </row>
    <row r="32" spans="1:13" ht="15.75" hidden="1" x14ac:dyDescent="0.2">
      <c r="A32" s="98" t="s">
        <v>61</v>
      </c>
      <c r="B32" s="58">
        <v>3043</v>
      </c>
      <c r="C32" s="58" t="s">
        <v>132</v>
      </c>
      <c r="D32" s="67" t="s">
        <v>134</v>
      </c>
      <c r="E32" s="23"/>
      <c r="F32" s="23"/>
      <c r="G32" s="23"/>
      <c r="H32" s="28">
        <f t="shared" si="10"/>
        <v>0</v>
      </c>
      <c r="I32" s="28" t="e">
        <f>G32/#REF!*100</f>
        <v>#REF!</v>
      </c>
      <c r="J32" s="23">
        <f t="shared" si="2"/>
        <v>0</v>
      </c>
      <c r="K32" s="27"/>
      <c r="L32" s="52" t="e">
        <f t="shared" si="8"/>
        <v>#DIV/0!</v>
      </c>
      <c r="M32" s="48">
        <f t="shared" si="1"/>
        <v>0</v>
      </c>
    </row>
    <row r="33" spans="1:13" ht="31.5" hidden="1" x14ac:dyDescent="0.2">
      <c r="A33" s="98" t="s">
        <v>62</v>
      </c>
      <c r="B33" s="58">
        <v>3044</v>
      </c>
      <c r="C33" s="58" t="s">
        <v>132</v>
      </c>
      <c r="D33" s="67" t="s">
        <v>135</v>
      </c>
      <c r="E33" s="23"/>
      <c r="F33" s="23"/>
      <c r="G33" s="23"/>
      <c r="H33" s="28">
        <f t="shared" si="10"/>
        <v>0</v>
      </c>
      <c r="I33" s="28" t="e">
        <f>G33/#REF!*100</f>
        <v>#REF!</v>
      </c>
      <c r="J33" s="23">
        <f t="shared" si="2"/>
        <v>0</v>
      </c>
      <c r="K33" s="27"/>
      <c r="L33" s="52" t="e">
        <f t="shared" si="8"/>
        <v>#DIV/0!</v>
      </c>
      <c r="M33" s="48">
        <f t="shared" si="1"/>
        <v>0</v>
      </c>
    </row>
    <row r="34" spans="1:13" ht="15.75" hidden="1" x14ac:dyDescent="0.2">
      <c r="A34" s="98" t="s">
        <v>87</v>
      </c>
      <c r="B34" s="58">
        <v>3045</v>
      </c>
      <c r="C34" s="58" t="s">
        <v>132</v>
      </c>
      <c r="D34" s="67" t="s">
        <v>136</v>
      </c>
      <c r="E34" s="23"/>
      <c r="F34" s="23"/>
      <c r="G34" s="23"/>
      <c r="H34" s="28">
        <f t="shared" si="10"/>
        <v>0</v>
      </c>
      <c r="I34" s="28" t="e">
        <f>G34/#REF!*100</f>
        <v>#REF!</v>
      </c>
      <c r="J34" s="23">
        <f t="shared" si="2"/>
        <v>0</v>
      </c>
      <c r="K34" s="27"/>
      <c r="L34" s="52" t="e">
        <f t="shared" si="8"/>
        <v>#DIV/0!</v>
      </c>
      <c r="M34" s="48">
        <f t="shared" si="1"/>
        <v>0</v>
      </c>
    </row>
    <row r="35" spans="1:13" ht="15.75" hidden="1" x14ac:dyDescent="0.2">
      <c r="A35" s="98" t="s">
        <v>21</v>
      </c>
      <c r="B35" s="58">
        <v>3046</v>
      </c>
      <c r="C35" s="58" t="s">
        <v>132</v>
      </c>
      <c r="D35" s="67" t="s">
        <v>137</v>
      </c>
      <c r="E35" s="23"/>
      <c r="F35" s="23"/>
      <c r="G35" s="23"/>
      <c r="H35" s="28">
        <f t="shared" si="10"/>
        <v>0</v>
      </c>
      <c r="I35" s="28" t="e">
        <f>G35/#REF!*100</f>
        <v>#REF!</v>
      </c>
      <c r="J35" s="23">
        <f t="shared" si="2"/>
        <v>0</v>
      </c>
      <c r="K35" s="27"/>
      <c r="L35" s="52" t="e">
        <f t="shared" si="8"/>
        <v>#DIV/0!</v>
      </c>
      <c r="M35" s="48">
        <f t="shared" si="1"/>
        <v>0</v>
      </c>
    </row>
    <row r="36" spans="1:13" ht="15.75" hidden="1" x14ac:dyDescent="0.2">
      <c r="A36" s="98" t="s">
        <v>95</v>
      </c>
      <c r="B36" s="58">
        <v>3047</v>
      </c>
      <c r="C36" s="58" t="s">
        <v>132</v>
      </c>
      <c r="D36" s="67" t="s">
        <v>207</v>
      </c>
      <c r="E36" s="23"/>
      <c r="F36" s="23"/>
      <c r="G36" s="23"/>
      <c r="H36" s="28">
        <f t="shared" si="10"/>
        <v>0</v>
      </c>
      <c r="I36" s="28" t="e">
        <f>G36/#REF!*100</f>
        <v>#REF!</v>
      </c>
      <c r="J36" s="23">
        <f t="shared" si="2"/>
        <v>0</v>
      </c>
      <c r="K36" s="27"/>
      <c r="L36" s="52" t="e">
        <f t="shared" si="8"/>
        <v>#DIV/0!</v>
      </c>
      <c r="M36" s="48">
        <f t="shared" si="1"/>
        <v>0</v>
      </c>
    </row>
    <row r="37" spans="1:13" ht="31.5" hidden="1" x14ac:dyDescent="0.2">
      <c r="A37" s="98" t="s">
        <v>22</v>
      </c>
      <c r="B37" s="58">
        <v>3050</v>
      </c>
      <c r="C37" s="58" t="s">
        <v>129</v>
      </c>
      <c r="D37" s="67" t="s">
        <v>141</v>
      </c>
      <c r="E37" s="23"/>
      <c r="F37" s="23"/>
      <c r="G37" s="23"/>
      <c r="H37" s="28">
        <f t="shared" si="10"/>
        <v>0</v>
      </c>
      <c r="I37" s="28" t="e">
        <f>G37/#REF!*100</f>
        <v>#REF!</v>
      </c>
      <c r="J37" s="23">
        <f t="shared" si="2"/>
        <v>0</v>
      </c>
      <c r="K37" s="27"/>
      <c r="L37" s="52" t="e">
        <f t="shared" si="8"/>
        <v>#DIV/0!</v>
      </c>
      <c r="M37" s="48">
        <f t="shared" si="1"/>
        <v>0</v>
      </c>
    </row>
    <row r="38" spans="1:13" ht="31.5" hidden="1" x14ac:dyDescent="0.2">
      <c r="A38" s="98"/>
      <c r="B38" s="58" t="s">
        <v>139</v>
      </c>
      <c r="C38" s="58"/>
      <c r="D38" s="67" t="s">
        <v>358</v>
      </c>
      <c r="E38" s="23"/>
      <c r="F38" s="23"/>
      <c r="G38" s="23"/>
      <c r="H38" s="28">
        <f t="shared" si="10"/>
        <v>0</v>
      </c>
      <c r="I38" s="28" t="e">
        <f>G38/#REF!*100</f>
        <v>#REF!</v>
      </c>
      <c r="J38" s="23">
        <f t="shared" si="2"/>
        <v>0</v>
      </c>
      <c r="K38" s="27"/>
      <c r="L38" s="52" t="e">
        <f t="shared" si="8"/>
        <v>#DIV/0!</v>
      </c>
      <c r="M38" s="48">
        <f t="shared" si="1"/>
        <v>0</v>
      </c>
    </row>
    <row r="39" spans="1:13" ht="30.75" customHeight="1" x14ac:dyDescent="0.2">
      <c r="A39" s="98" t="s">
        <v>22</v>
      </c>
      <c r="B39" s="57">
        <v>3050</v>
      </c>
      <c r="C39" s="57" t="s">
        <v>129</v>
      </c>
      <c r="D39" s="68" t="s">
        <v>141</v>
      </c>
      <c r="E39" s="23">
        <v>1246.7</v>
      </c>
      <c r="F39" s="23">
        <v>1246.7</v>
      </c>
      <c r="G39" s="23">
        <v>1246.7</v>
      </c>
      <c r="H39" s="28">
        <f t="shared" si="10"/>
        <v>100</v>
      </c>
      <c r="I39" s="28" t="e">
        <f>G39/#REF!*100</f>
        <v>#REF!</v>
      </c>
      <c r="J39" s="23">
        <f t="shared" si="2"/>
        <v>0</v>
      </c>
      <c r="K39" s="23">
        <v>1946.7</v>
      </c>
      <c r="L39" s="52">
        <f t="shared" si="8"/>
        <v>64.041711614527159</v>
      </c>
      <c r="M39" s="48">
        <f t="shared" ref="M39:M59" si="11">G39-K39</f>
        <v>-700</v>
      </c>
    </row>
    <row r="40" spans="1:13" ht="17.25" hidden="1" customHeight="1" x14ac:dyDescent="0.2">
      <c r="A40" s="98" t="s">
        <v>29</v>
      </c>
      <c r="B40" s="57" t="s">
        <v>142</v>
      </c>
      <c r="C40" s="57" t="s">
        <v>140</v>
      </c>
      <c r="D40" s="68" t="s">
        <v>208</v>
      </c>
      <c r="E40" s="23">
        <f>SUM(E42:E46)</f>
        <v>0</v>
      </c>
      <c r="F40" s="23">
        <f>SUM(F42:F46)</f>
        <v>0</v>
      </c>
      <c r="G40" s="23"/>
      <c r="H40" s="28">
        <f t="shared" si="10"/>
        <v>0</v>
      </c>
      <c r="I40" s="28" t="e">
        <f>G40/#REF!*100</f>
        <v>#REF!</v>
      </c>
      <c r="J40" s="23">
        <f t="shared" si="2"/>
        <v>0</v>
      </c>
      <c r="K40" s="27"/>
      <c r="L40" s="52" t="e">
        <f t="shared" si="8"/>
        <v>#DIV/0!</v>
      </c>
      <c r="M40" s="48">
        <f t="shared" si="11"/>
        <v>0</v>
      </c>
    </row>
    <row r="41" spans="1:13" ht="17.25" hidden="1" customHeight="1" x14ac:dyDescent="0.2">
      <c r="A41" s="98"/>
      <c r="B41" s="57"/>
      <c r="C41" s="57"/>
      <c r="D41" s="67" t="s">
        <v>44</v>
      </c>
      <c r="E41" s="23"/>
      <c r="F41" s="23"/>
      <c r="G41" s="23"/>
      <c r="H41" s="28">
        <f t="shared" si="10"/>
        <v>0</v>
      </c>
      <c r="I41" s="28" t="e">
        <f>G41/#REF!*100</f>
        <v>#REF!</v>
      </c>
      <c r="J41" s="23">
        <f t="shared" si="2"/>
        <v>0</v>
      </c>
      <c r="K41" s="27"/>
      <c r="L41" s="52" t="e">
        <f t="shared" si="8"/>
        <v>#DIV/0!</v>
      </c>
      <c r="M41" s="48">
        <f t="shared" si="11"/>
        <v>0</v>
      </c>
    </row>
    <row r="42" spans="1:13" ht="18" hidden="1" customHeight="1" x14ac:dyDescent="0.2">
      <c r="A42" s="98"/>
      <c r="B42" s="58" t="s">
        <v>214</v>
      </c>
      <c r="C42" s="57"/>
      <c r="D42" s="67" t="s">
        <v>209</v>
      </c>
      <c r="E42" s="23"/>
      <c r="F42" s="23"/>
      <c r="G42" s="23"/>
      <c r="H42" s="28">
        <f t="shared" si="10"/>
        <v>0</v>
      </c>
      <c r="I42" s="28" t="e">
        <f>G42/#REF!*100</f>
        <v>#REF!</v>
      </c>
      <c r="J42" s="23">
        <f t="shared" si="2"/>
        <v>0</v>
      </c>
      <c r="K42" s="27"/>
      <c r="L42" s="52" t="e">
        <f t="shared" si="8"/>
        <v>#DIV/0!</v>
      </c>
      <c r="M42" s="48">
        <f t="shared" si="11"/>
        <v>0</v>
      </c>
    </row>
    <row r="43" spans="1:13" ht="28.5" hidden="1" customHeight="1" x14ac:dyDescent="0.2">
      <c r="A43" s="98"/>
      <c r="B43" s="58" t="s">
        <v>215</v>
      </c>
      <c r="C43" s="57"/>
      <c r="D43" s="67" t="s">
        <v>210</v>
      </c>
      <c r="E43" s="23"/>
      <c r="F43" s="23"/>
      <c r="G43" s="23"/>
      <c r="H43" s="28">
        <f t="shared" si="10"/>
        <v>0</v>
      </c>
      <c r="I43" s="28" t="e">
        <f>G43/#REF!*100</f>
        <v>#REF!</v>
      </c>
      <c r="J43" s="23">
        <f t="shared" si="2"/>
        <v>0</v>
      </c>
      <c r="K43" s="27"/>
      <c r="L43" s="52" t="e">
        <f t="shared" si="8"/>
        <v>#DIV/0!</v>
      </c>
      <c r="M43" s="48">
        <f t="shared" si="11"/>
        <v>0</v>
      </c>
    </row>
    <row r="44" spans="1:13" ht="30.75" hidden="1" customHeight="1" x14ac:dyDescent="0.2">
      <c r="A44" s="98"/>
      <c r="B44" s="58" t="s">
        <v>216</v>
      </c>
      <c r="C44" s="57"/>
      <c r="D44" s="67" t="s">
        <v>211</v>
      </c>
      <c r="E44" s="23"/>
      <c r="F44" s="23"/>
      <c r="G44" s="23"/>
      <c r="H44" s="28">
        <f t="shared" si="10"/>
        <v>0</v>
      </c>
      <c r="I44" s="28" t="e">
        <f>G44/#REF!*100</f>
        <v>#REF!</v>
      </c>
      <c r="J44" s="23">
        <f t="shared" si="2"/>
        <v>0</v>
      </c>
      <c r="K44" s="27"/>
      <c r="L44" s="52" t="e">
        <f t="shared" si="8"/>
        <v>#DIV/0!</v>
      </c>
      <c r="M44" s="48">
        <f t="shared" si="11"/>
        <v>0</v>
      </c>
    </row>
    <row r="45" spans="1:13" ht="27.75" hidden="1" customHeight="1" x14ac:dyDescent="0.2">
      <c r="A45" s="98"/>
      <c r="B45" s="58" t="s">
        <v>217</v>
      </c>
      <c r="C45" s="57"/>
      <c r="D45" s="67" t="s">
        <v>212</v>
      </c>
      <c r="E45" s="23"/>
      <c r="F45" s="23"/>
      <c r="G45" s="23"/>
      <c r="H45" s="28">
        <f t="shared" si="10"/>
        <v>0</v>
      </c>
      <c r="I45" s="28" t="e">
        <f>G45/#REF!*100</f>
        <v>#REF!</v>
      </c>
      <c r="J45" s="23">
        <f t="shared" si="2"/>
        <v>0</v>
      </c>
      <c r="K45" s="27"/>
      <c r="L45" s="52" t="e">
        <f t="shared" si="8"/>
        <v>#DIV/0!</v>
      </c>
      <c r="M45" s="48">
        <f t="shared" si="11"/>
        <v>0</v>
      </c>
    </row>
    <row r="46" spans="1:13" ht="23.25" hidden="1" customHeight="1" x14ac:dyDescent="0.2">
      <c r="A46" s="98"/>
      <c r="B46" s="58" t="s">
        <v>218</v>
      </c>
      <c r="C46" s="57"/>
      <c r="D46" s="67" t="s">
        <v>213</v>
      </c>
      <c r="E46" s="23"/>
      <c r="F46" s="23"/>
      <c r="G46" s="23"/>
      <c r="H46" s="28">
        <f t="shared" si="10"/>
        <v>0</v>
      </c>
      <c r="I46" s="28" t="e">
        <f>G46/#REF!*100</f>
        <v>#REF!</v>
      </c>
      <c r="J46" s="23">
        <f t="shared" si="2"/>
        <v>0</v>
      </c>
      <c r="K46" s="27"/>
      <c r="L46" s="52" t="e">
        <f t="shared" si="8"/>
        <v>#DIV/0!</v>
      </c>
      <c r="M46" s="48">
        <f t="shared" si="11"/>
        <v>0</v>
      </c>
    </row>
    <row r="47" spans="1:13" ht="27.75" hidden="1" customHeight="1" x14ac:dyDescent="0.2">
      <c r="A47" s="98"/>
      <c r="B47" s="58" t="s">
        <v>356</v>
      </c>
      <c r="C47" s="57"/>
      <c r="D47" s="67" t="s">
        <v>357</v>
      </c>
      <c r="E47" s="23"/>
      <c r="F47" s="23"/>
      <c r="G47" s="23"/>
      <c r="H47" s="28">
        <f t="shared" si="10"/>
        <v>0</v>
      </c>
      <c r="I47" s="28" t="e">
        <f>G47/#REF!*100</f>
        <v>#REF!</v>
      </c>
      <c r="J47" s="23">
        <f t="shared" si="2"/>
        <v>0</v>
      </c>
      <c r="K47" s="27"/>
      <c r="L47" s="52" t="e">
        <f t="shared" si="8"/>
        <v>#DIV/0!</v>
      </c>
      <c r="M47" s="48">
        <f t="shared" si="11"/>
        <v>0</v>
      </c>
    </row>
    <row r="48" spans="1:13" ht="30.75" customHeight="1" x14ac:dyDescent="0.2">
      <c r="A48" s="98" t="s">
        <v>11</v>
      </c>
      <c r="B48" s="57" t="s">
        <v>143</v>
      </c>
      <c r="C48" s="57" t="s">
        <v>144</v>
      </c>
      <c r="D48" s="68" t="s">
        <v>219</v>
      </c>
      <c r="E48" s="23">
        <v>48</v>
      </c>
      <c r="F48" s="23">
        <v>46.393000000000001</v>
      </c>
      <c r="G48" s="23">
        <v>17.966000000000001</v>
      </c>
      <c r="H48" s="28">
        <f t="shared" si="10"/>
        <v>38.725669820878153</v>
      </c>
      <c r="I48" s="28" t="e">
        <f>G48/#REF!*100</f>
        <v>#REF!</v>
      </c>
      <c r="J48" s="23">
        <f t="shared" si="2"/>
        <v>-28.427</v>
      </c>
      <c r="K48" s="23">
        <v>17.239000000000001</v>
      </c>
      <c r="L48" s="52">
        <f t="shared" si="8"/>
        <v>104.21718197111201</v>
      </c>
      <c r="M48" s="48">
        <f t="shared" si="11"/>
        <v>0.72700000000000031</v>
      </c>
    </row>
    <row r="49" spans="1:13" ht="45.75" customHeight="1" x14ac:dyDescent="0.2">
      <c r="A49" s="98"/>
      <c r="B49" s="57" t="s">
        <v>175</v>
      </c>
      <c r="C49" s="57"/>
      <c r="D49" s="68" t="s">
        <v>220</v>
      </c>
      <c r="E49" s="23">
        <f>E51</f>
        <v>34969.315000000002</v>
      </c>
      <c r="F49" s="23">
        <f>F51</f>
        <v>34594.847000000002</v>
      </c>
      <c r="G49" s="23">
        <f t="shared" ref="G49" si="12">G51</f>
        <v>34594.834999999999</v>
      </c>
      <c r="H49" s="28">
        <f t="shared" si="10"/>
        <v>99.999965312753076</v>
      </c>
      <c r="I49" s="28" t="e">
        <f>G49/#REF!*100</f>
        <v>#REF!</v>
      </c>
      <c r="J49" s="23">
        <f t="shared" si="2"/>
        <v>-1.2000000002444722E-2</v>
      </c>
      <c r="K49" s="23">
        <f t="shared" ref="K49" si="13">K51</f>
        <v>30702.342000000001</v>
      </c>
      <c r="L49" s="29">
        <f t="shared" si="8"/>
        <v>112.67816311863115</v>
      </c>
      <c r="M49" s="48">
        <f t="shared" si="11"/>
        <v>3892.4929999999986</v>
      </c>
    </row>
    <row r="50" spans="1:13" ht="22.5" customHeight="1" x14ac:dyDescent="0.2">
      <c r="A50" s="98"/>
      <c r="B50" s="57"/>
      <c r="C50" s="57"/>
      <c r="D50" s="67" t="s">
        <v>44</v>
      </c>
      <c r="E50" s="23"/>
      <c r="F50" s="23"/>
      <c r="G50" s="23"/>
      <c r="H50" s="28">
        <f t="shared" si="10"/>
        <v>0</v>
      </c>
      <c r="I50" s="28" t="e">
        <f>G50/#REF!*100</f>
        <v>#REF!</v>
      </c>
      <c r="J50" s="23">
        <f t="shared" si="2"/>
        <v>0</v>
      </c>
      <c r="K50" s="23"/>
      <c r="L50" s="29"/>
      <c r="M50" s="48">
        <f t="shared" si="11"/>
        <v>0</v>
      </c>
    </row>
    <row r="51" spans="1:13" ht="45" customHeight="1" x14ac:dyDescent="0.2">
      <c r="A51" s="98" t="s">
        <v>67</v>
      </c>
      <c r="B51" s="58" t="s">
        <v>145</v>
      </c>
      <c r="C51" s="57" t="s">
        <v>146</v>
      </c>
      <c r="D51" s="67" t="s">
        <v>147</v>
      </c>
      <c r="E51" s="23">
        <v>34969.315000000002</v>
      </c>
      <c r="F51" s="23">
        <v>34594.847000000002</v>
      </c>
      <c r="G51" s="23">
        <v>34594.834999999999</v>
      </c>
      <c r="H51" s="28">
        <f t="shared" si="10"/>
        <v>99.999965312753076</v>
      </c>
      <c r="I51" s="28" t="e">
        <f>G51/#REF!*100</f>
        <v>#REF!</v>
      </c>
      <c r="J51" s="23">
        <f t="shared" si="2"/>
        <v>-1.2000000002444722E-2</v>
      </c>
      <c r="K51" s="23">
        <v>30702.342000000001</v>
      </c>
      <c r="L51" s="29">
        <f t="shared" ref="L51:L56" si="14">G51/K51*100</f>
        <v>112.67816311863115</v>
      </c>
      <c r="M51" s="48">
        <f t="shared" si="11"/>
        <v>3892.4929999999986</v>
      </c>
    </row>
    <row r="52" spans="1:13" ht="23.25" customHeight="1" x14ac:dyDescent="0.2">
      <c r="A52" s="98"/>
      <c r="B52" s="57" t="s">
        <v>153</v>
      </c>
      <c r="C52" s="57"/>
      <c r="D52" s="68" t="s">
        <v>154</v>
      </c>
      <c r="E52" s="23">
        <f>E55</f>
        <v>1266.165</v>
      </c>
      <c r="F52" s="23">
        <f>F55+F54</f>
        <v>1197.7909999999999</v>
      </c>
      <c r="G52" s="23">
        <f>G55+G54</f>
        <v>1197.79</v>
      </c>
      <c r="H52" s="28">
        <f t="shared" si="10"/>
        <v>99.999916512980974</v>
      </c>
      <c r="I52" s="28" t="e">
        <f>G52/#REF!*100</f>
        <v>#REF!</v>
      </c>
      <c r="J52" s="23">
        <f t="shared" si="2"/>
        <v>-9.9999999997635314E-4</v>
      </c>
      <c r="K52" s="27">
        <f>K55+K54</f>
        <v>670.86199999999997</v>
      </c>
      <c r="L52" s="52">
        <f t="shared" si="14"/>
        <v>178.54491683833635</v>
      </c>
      <c r="M52" s="48">
        <f t="shared" si="11"/>
        <v>526.928</v>
      </c>
    </row>
    <row r="53" spans="1:13" ht="23.25" customHeight="1" x14ac:dyDescent="0.2">
      <c r="A53" s="98"/>
      <c r="B53" s="57"/>
      <c r="C53" s="57"/>
      <c r="D53" s="67" t="s">
        <v>44</v>
      </c>
      <c r="E53" s="23"/>
      <c r="F53" s="23"/>
      <c r="G53" s="23"/>
      <c r="H53" s="28">
        <f t="shared" si="10"/>
        <v>0</v>
      </c>
      <c r="I53" s="28" t="e">
        <f>G53/#REF!*100</f>
        <v>#REF!</v>
      </c>
      <c r="J53" s="23">
        <f t="shared" si="2"/>
        <v>0</v>
      </c>
      <c r="K53" s="27"/>
      <c r="L53" s="34" t="e">
        <f t="shared" si="14"/>
        <v>#DIV/0!</v>
      </c>
      <c r="M53" s="48">
        <f t="shared" si="11"/>
        <v>0</v>
      </c>
    </row>
    <row r="54" spans="1:13" ht="27" hidden="1" customHeight="1" x14ac:dyDescent="0.2">
      <c r="A54" s="98"/>
      <c r="B54" s="57" t="s">
        <v>374</v>
      </c>
      <c r="C54" s="57"/>
      <c r="D54" s="67" t="s">
        <v>375</v>
      </c>
      <c r="E54" s="23"/>
      <c r="F54" s="23"/>
      <c r="G54" s="23"/>
      <c r="H54" s="28">
        <f t="shared" si="10"/>
        <v>0</v>
      </c>
      <c r="I54" s="28" t="e">
        <f>G54/#REF!*100</f>
        <v>#REF!</v>
      </c>
      <c r="J54" s="23">
        <f t="shared" si="2"/>
        <v>0</v>
      </c>
      <c r="K54" s="27"/>
      <c r="L54" s="34" t="e">
        <f t="shared" si="14"/>
        <v>#DIV/0!</v>
      </c>
      <c r="M54" s="48">
        <f t="shared" si="11"/>
        <v>0</v>
      </c>
    </row>
    <row r="55" spans="1:13" ht="24" customHeight="1" x14ac:dyDescent="0.2">
      <c r="A55" s="98" t="s">
        <v>148</v>
      </c>
      <c r="B55" s="58" t="s">
        <v>149</v>
      </c>
      <c r="C55" s="58" t="s">
        <v>132</v>
      </c>
      <c r="D55" s="67" t="s">
        <v>150</v>
      </c>
      <c r="E55" s="23">
        <v>1266.165</v>
      </c>
      <c r="F55" s="23">
        <v>1197.7909999999999</v>
      </c>
      <c r="G55" s="23">
        <v>1197.79</v>
      </c>
      <c r="H55" s="28">
        <f t="shared" si="10"/>
        <v>99.999916512980974</v>
      </c>
      <c r="I55" s="28" t="e">
        <f>G55/#REF!*100</f>
        <v>#REF!</v>
      </c>
      <c r="J55" s="23">
        <f t="shared" si="2"/>
        <v>-9.9999999997635314E-4</v>
      </c>
      <c r="K55" s="23">
        <v>670.86199999999997</v>
      </c>
      <c r="L55" s="52">
        <f t="shared" si="14"/>
        <v>178.54491683833635</v>
      </c>
      <c r="M55" s="48">
        <f t="shared" si="11"/>
        <v>526.928</v>
      </c>
    </row>
    <row r="56" spans="1:13" ht="25.5" customHeight="1" x14ac:dyDescent="0.2">
      <c r="A56" s="98"/>
      <c r="B56" s="57" t="s">
        <v>221</v>
      </c>
      <c r="C56" s="57"/>
      <c r="D56" s="68" t="s">
        <v>152</v>
      </c>
      <c r="E56" s="23">
        <f>SUM(E58:E59)</f>
        <v>15133.527</v>
      </c>
      <c r="F56" s="23">
        <f>SUM(F58:F59)</f>
        <v>11711.567999999999</v>
      </c>
      <c r="G56" s="23">
        <f>SUM(G58:G59)</f>
        <v>11711.565000000001</v>
      </c>
      <c r="H56" s="28">
        <f t="shared" si="10"/>
        <v>99.999974384301069</v>
      </c>
      <c r="I56" s="28" t="e">
        <f>G56/#REF!*100</f>
        <v>#REF!</v>
      </c>
      <c r="J56" s="23">
        <f t="shared" si="2"/>
        <v>-2.999999998792191E-3</v>
      </c>
      <c r="K56" s="23">
        <f>SUM(K58:K59)</f>
        <v>12471.689</v>
      </c>
      <c r="L56" s="29">
        <f t="shared" si="14"/>
        <v>93.905204018477377</v>
      </c>
      <c r="M56" s="48">
        <f t="shared" si="11"/>
        <v>-760.1239999999998</v>
      </c>
    </row>
    <row r="57" spans="1:13" ht="20.25" customHeight="1" x14ac:dyDescent="0.2">
      <c r="A57" s="98"/>
      <c r="B57" s="57"/>
      <c r="C57" s="57"/>
      <c r="D57" s="67" t="s">
        <v>44</v>
      </c>
      <c r="E57" s="23"/>
      <c r="F57" s="23"/>
      <c r="G57" s="23"/>
      <c r="H57" s="28">
        <f t="shared" si="10"/>
        <v>0</v>
      </c>
      <c r="I57" s="28" t="e">
        <f>G57/#REF!*100</f>
        <v>#REF!</v>
      </c>
      <c r="J57" s="23">
        <f t="shared" si="2"/>
        <v>0</v>
      </c>
      <c r="K57" s="27"/>
      <c r="L57" s="29"/>
      <c r="M57" s="48">
        <f t="shared" si="11"/>
        <v>0</v>
      </c>
    </row>
    <row r="58" spans="1:13" ht="60.75" customHeight="1" x14ac:dyDescent="0.2">
      <c r="A58" s="98" t="s">
        <v>65</v>
      </c>
      <c r="B58" s="58" t="s">
        <v>222</v>
      </c>
      <c r="C58" s="58" t="s">
        <v>132</v>
      </c>
      <c r="D58" s="67" t="s">
        <v>431</v>
      </c>
      <c r="E58" s="23">
        <v>15050.343000000001</v>
      </c>
      <c r="F58" s="23">
        <v>11653.825999999999</v>
      </c>
      <c r="G58" s="23">
        <v>11653.823</v>
      </c>
      <c r="H58" s="28">
        <f t="shared" si="10"/>
        <v>99.999974257381226</v>
      </c>
      <c r="I58" s="28" t="e">
        <f>G58/#REF!*100</f>
        <v>#REF!</v>
      </c>
      <c r="J58" s="23">
        <f t="shared" si="2"/>
        <v>-2.999999998792191E-3</v>
      </c>
      <c r="K58" s="23">
        <v>12416.11</v>
      </c>
      <c r="L58" s="29">
        <f>G58/K58*100</f>
        <v>93.860500591570144</v>
      </c>
      <c r="M58" s="48">
        <f t="shared" si="11"/>
        <v>-762.28700000000026</v>
      </c>
    </row>
    <row r="59" spans="1:13" ht="23.25" customHeight="1" x14ac:dyDescent="0.2">
      <c r="A59" s="98" t="s">
        <v>20</v>
      </c>
      <c r="B59" s="58" t="s">
        <v>223</v>
      </c>
      <c r="C59" s="58" t="s">
        <v>132</v>
      </c>
      <c r="D59" s="67" t="s">
        <v>156</v>
      </c>
      <c r="E59" s="23">
        <v>83.183999999999997</v>
      </c>
      <c r="F59" s="23">
        <v>57.741999999999997</v>
      </c>
      <c r="G59" s="23">
        <v>57.741999999999997</v>
      </c>
      <c r="H59" s="28">
        <f t="shared" si="10"/>
        <v>100</v>
      </c>
      <c r="I59" s="28" t="e">
        <f>G59/#REF!*100</f>
        <v>#REF!</v>
      </c>
      <c r="J59" s="23">
        <f t="shared" si="2"/>
        <v>0</v>
      </c>
      <c r="K59" s="27">
        <v>55.579000000000001</v>
      </c>
      <c r="L59" s="29">
        <f>G59/K59*100</f>
        <v>103.89175767825978</v>
      </c>
      <c r="M59" s="48">
        <f t="shared" si="11"/>
        <v>2.1629999999999967</v>
      </c>
    </row>
    <row r="60" spans="1:13" ht="32.25" customHeight="1" x14ac:dyDescent="0.2">
      <c r="A60" s="98"/>
      <c r="B60" s="57" t="s">
        <v>151</v>
      </c>
      <c r="C60" s="57"/>
      <c r="D60" s="68" t="s">
        <v>411</v>
      </c>
      <c r="E60" s="23">
        <f>SUM(E62:E64)</f>
        <v>17682.773000000001</v>
      </c>
      <c r="F60" s="23">
        <f t="shared" ref="F60:G60" si="15">SUM(F62:F64)</f>
        <v>18071.041000000001</v>
      </c>
      <c r="G60" s="23">
        <f t="shared" si="15"/>
        <v>18064.210999999999</v>
      </c>
      <c r="H60" s="28">
        <f t="shared" si="10"/>
        <v>99.96220472301512</v>
      </c>
      <c r="I60" s="28" t="e">
        <f>G60/#REF!*100</f>
        <v>#REF!</v>
      </c>
      <c r="J60" s="23">
        <f t="shared" si="2"/>
        <v>-6.8300000000017462</v>
      </c>
      <c r="K60" s="23">
        <f>SUM(K62:K64)</f>
        <v>16910.353999999999</v>
      </c>
      <c r="L60" s="29">
        <f>G60/K60*100</f>
        <v>106.82337578503677</v>
      </c>
      <c r="M60" s="48">
        <f t="shared" ref="M60" si="16">SUM(M62:M64)</f>
        <v>1153.857</v>
      </c>
    </row>
    <row r="61" spans="1:13" ht="18" customHeight="1" x14ac:dyDescent="0.2">
      <c r="A61" s="98"/>
      <c r="B61" s="57"/>
      <c r="C61" s="57"/>
      <c r="D61" s="67" t="s">
        <v>44</v>
      </c>
      <c r="E61" s="23"/>
      <c r="F61" s="23"/>
      <c r="G61" s="23"/>
      <c r="H61" s="28">
        <f t="shared" si="10"/>
        <v>0</v>
      </c>
      <c r="I61" s="28" t="e">
        <f>G61/#REF!*100</f>
        <v>#REF!</v>
      </c>
      <c r="J61" s="23">
        <f t="shared" si="2"/>
        <v>0</v>
      </c>
      <c r="K61" s="27"/>
      <c r="L61" s="29"/>
      <c r="M61" s="48">
        <f t="shared" ref="M61:M124" si="17">G61-K61</f>
        <v>0</v>
      </c>
    </row>
    <row r="62" spans="1:13" ht="32.25" customHeight="1" x14ac:dyDescent="0.2">
      <c r="A62" s="98" t="s">
        <v>100</v>
      </c>
      <c r="B62" s="58" t="s">
        <v>155</v>
      </c>
      <c r="C62" s="58" t="s">
        <v>132</v>
      </c>
      <c r="D62" s="67" t="s">
        <v>428</v>
      </c>
      <c r="E62" s="23">
        <v>16675.145</v>
      </c>
      <c r="F62" s="23">
        <v>16763.413</v>
      </c>
      <c r="G62" s="23">
        <v>16756.584999999999</v>
      </c>
      <c r="H62" s="28">
        <f t="shared" si="10"/>
        <v>99.959268437757871</v>
      </c>
      <c r="I62" s="28" t="e">
        <f>G62/#REF!*100</f>
        <v>#REF!</v>
      </c>
      <c r="J62" s="23">
        <f t="shared" si="2"/>
        <v>-6.8280000000013388</v>
      </c>
      <c r="K62" s="23">
        <v>15902.736999999999</v>
      </c>
      <c r="L62" s="29">
        <f t="shared" ref="L62:L67" si="18">G62/K62*100</f>
        <v>105.36918896413869</v>
      </c>
      <c r="M62" s="48">
        <f t="shared" si="17"/>
        <v>853.84799999999996</v>
      </c>
    </row>
    <row r="63" spans="1:13" ht="32.25" customHeight="1" x14ac:dyDescent="0.2">
      <c r="A63" s="98" t="s">
        <v>66</v>
      </c>
      <c r="B63" s="58" t="s">
        <v>224</v>
      </c>
      <c r="C63" s="58" t="s">
        <v>132</v>
      </c>
      <c r="D63" s="67" t="s">
        <v>429</v>
      </c>
      <c r="E63" s="23">
        <v>530.69799999999998</v>
      </c>
      <c r="F63" s="23">
        <v>830.69799999999998</v>
      </c>
      <c r="G63" s="23">
        <v>830.69600000000003</v>
      </c>
      <c r="H63" s="28">
        <f t="shared" si="10"/>
        <v>99.999759238616207</v>
      </c>
      <c r="I63" s="28" t="e">
        <f>G63/#REF!*100</f>
        <v>#REF!</v>
      </c>
      <c r="J63" s="23">
        <f t="shared" si="2"/>
        <v>-1.9999999999527063E-3</v>
      </c>
      <c r="K63" s="23">
        <v>1007.617</v>
      </c>
      <c r="L63" s="29">
        <f t="shared" si="18"/>
        <v>82.441642012788591</v>
      </c>
      <c r="M63" s="48">
        <f t="shared" si="17"/>
        <v>-176.92099999999994</v>
      </c>
    </row>
    <row r="64" spans="1:13" ht="44.25" customHeight="1" x14ac:dyDescent="0.2">
      <c r="A64" s="98"/>
      <c r="B64" s="58" t="s">
        <v>422</v>
      </c>
      <c r="C64" s="58"/>
      <c r="D64" s="67" t="s">
        <v>423</v>
      </c>
      <c r="E64" s="23">
        <v>476.93</v>
      </c>
      <c r="F64" s="23">
        <v>476.93</v>
      </c>
      <c r="G64" s="23">
        <v>476.93</v>
      </c>
      <c r="H64" s="28">
        <f t="shared" si="10"/>
        <v>100</v>
      </c>
      <c r="I64" s="28" t="e">
        <f>G64/#REF!*100</f>
        <v>#REF!</v>
      </c>
      <c r="J64" s="23">
        <f t="shared" si="2"/>
        <v>0</v>
      </c>
      <c r="K64" s="23"/>
      <c r="L64" s="34" t="e">
        <f t="shared" si="18"/>
        <v>#DIV/0!</v>
      </c>
      <c r="M64" s="48">
        <f t="shared" si="17"/>
        <v>476.93</v>
      </c>
    </row>
    <row r="65" spans="1:13" ht="47.25" x14ac:dyDescent="0.2">
      <c r="A65" s="98" t="s">
        <v>2</v>
      </c>
      <c r="B65" s="57" t="s">
        <v>157</v>
      </c>
      <c r="C65" s="57" t="s">
        <v>132</v>
      </c>
      <c r="D65" s="68" t="s">
        <v>159</v>
      </c>
      <c r="E65" s="23">
        <v>5680</v>
      </c>
      <c r="F65" s="23">
        <v>6890.4210000000003</v>
      </c>
      <c r="G65" s="23">
        <v>6890.42</v>
      </c>
      <c r="H65" s="28">
        <f t="shared" si="10"/>
        <v>99.999985487098684</v>
      </c>
      <c r="I65" s="28" t="e">
        <f>G65/#REF!*100</f>
        <v>#REF!</v>
      </c>
      <c r="J65" s="23">
        <f t="shared" si="2"/>
        <v>-1.0000000002037268E-3</v>
      </c>
      <c r="K65" s="23">
        <v>5704.1989999999996</v>
      </c>
      <c r="L65" s="52">
        <f t="shared" si="18"/>
        <v>120.79557532968259</v>
      </c>
      <c r="M65" s="48">
        <f t="shared" si="17"/>
        <v>1186.2210000000005</v>
      </c>
    </row>
    <row r="66" spans="1:13" ht="60.75" customHeight="1" x14ac:dyDescent="0.2">
      <c r="A66" s="98"/>
      <c r="B66" s="57" t="s">
        <v>158</v>
      </c>
      <c r="C66" s="57"/>
      <c r="D66" s="69" t="s">
        <v>225</v>
      </c>
      <c r="E66" s="23">
        <v>21207.279999999999</v>
      </c>
      <c r="F66" s="23">
        <v>18235.84</v>
      </c>
      <c r="G66" s="23">
        <v>18235.149000000001</v>
      </c>
      <c r="H66" s="28">
        <f t="shared" si="10"/>
        <v>99.996210758594074</v>
      </c>
      <c r="I66" s="28" t="e">
        <f>G66/#REF!*100</f>
        <v>#REF!</v>
      </c>
      <c r="J66" s="23">
        <f t="shared" si="2"/>
        <v>-0.69099999999889405</v>
      </c>
      <c r="K66" s="23">
        <v>20948.162</v>
      </c>
      <c r="L66" s="29">
        <f t="shared" si="18"/>
        <v>87.048921046151932</v>
      </c>
      <c r="M66" s="48">
        <f t="shared" si="17"/>
        <v>-2713.012999999999</v>
      </c>
    </row>
    <row r="67" spans="1:13" ht="23.25" customHeight="1" x14ac:dyDescent="0.2">
      <c r="A67" s="98" t="s">
        <v>105</v>
      </c>
      <c r="B67" s="58" t="s">
        <v>226</v>
      </c>
      <c r="C67" s="58" t="s">
        <v>140</v>
      </c>
      <c r="D67" s="68" t="s">
        <v>228</v>
      </c>
      <c r="E67" s="23">
        <f>E69</f>
        <v>349.3</v>
      </c>
      <c r="F67" s="23">
        <f>F69</f>
        <v>350.90699999999998</v>
      </c>
      <c r="G67" s="23">
        <f t="shared" ref="G67" si="19">G69</f>
        <v>350.90699999999998</v>
      </c>
      <c r="H67" s="28">
        <f t="shared" si="10"/>
        <v>100</v>
      </c>
      <c r="I67" s="28" t="e">
        <f>G67/#REF!*100</f>
        <v>#REF!</v>
      </c>
      <c r="J67" s="23">
        <f t="shared" si="2"/>
        <v>0</v>
      </c>
      <c r="K67" s="27">
        <f t="shared" ref="K67" si="20">K69</f>
        <v>380.06099999999998</v>
      </c>
      <c r="L67" s="52">
        <f t="shared" si="18"/>
        <v>92.329126113965927</v>
      </c>
      <c r="M67" s="48">
        <f t="shared" si="17"/>
        <v>-29.153999999999996</v>
      </c>
    </row>
    <row r="68" spans="1:13" ht="19.5" customHeight="1" x14ac:dyDescent="0.2">
      <c r="A68" s="98"/>
      <c r="B68" s="58"/>
      <c r="C68" s="58"/>
      <c r="D68" s="67" t="s">
        <v>44</v>
      </c>
      <c r="E68" s="23"/>
      <c r="F68" s="23"/>
      <c r="G68" s="23"/>
      <c r="H68" s="28"/>
      <c r="I68" s="28"/>
      <c r="J68" s="23">
        <f t="shared" si="2"/>
        <v>0</v>
      </c>
      <c r="K68" s="27"/>
      <c r="L68" s="52"/>
      <c r="M68" s="48">
        <f t="shared" si="17"/>
        <v>0</v>
      </c>
    </row>
    <row r="69" spans="1:13" ht="47.25" x14ac:dyDescent="0.2">
      <c r="A69" s="98" t="s">
        <v>5</v>
      </c>
      <c r="B69" s="58" t="s">
        <v>227</v>
      </c>
      <c r="C69" s="58" t="s">
        <v>140</v>
      </c>
      <c r="D69" s="67" t="s">
        <v>229</v>
      </c>
      <c r="E69" s="23">
        <v>349.3</v>
      </c>
      <c r="F69" s="23">
        <v>350.90699999999998</v>
      </c>
      <c r="G69" s="23">
        <v>350.90699999999998</v>
      </c>
      <c r="H69" s="28">
        <f t="shared" ref="H69:H100" si="21">IF(F69&gt;0,G69/F69*100,0)</f>
        <v>100</v>
      </c>
      <c r="I69" s="28" t="e">
        <f>G69/#REF!*100</f>
        <v>#REF!</v>
      </c>
      <c r="J69" s="23">
        <f t="shared" si="2"/>
        <v>0</v>
      </c>
      <c r="K69" s="23">
        <v>380.06099999999998</v>
      </c>
      <c r="L69" s="52">
        <f>G69/K69*100</f>
        <v>92.329126113965927</v>
      </c>
      <c r="M69" s="48">
        <f t="shared" si="17"/>
        <v>-29.153999999999996</v>
      </c>
    </row>
    <row r="70" spans="1:13" ht="66" hidden="1" customHeight="1" x14ac:dyDescent="0.2">
      <c r="A70" s="98" t="s">
        <v>68</v>
      </c>
      <c r="B70" s="57" t="s">
        <v>160</v>
      </c>
      <c r="C70" s="57" t="s">
        <v>162</v>
      </c>
      <c r="D70" s="69" t="s">
        <v>364</v>
      </c>
      <c r="E70" s="23"/>
      <c r="F70" s="23"/>
      <c r="G70" s="23"/>
      <c r="H70" s="28">
        <f t="shared" si="21"/>
        <v>0</v>
      </c>
      <c r="I70" s="28" t="e">
        <f>G70/#REF!*100</f>
        <v>#REF!</v>
      </c>
      <c r="J70" s="23">
        <f t="shared" si="2"/>
        <v>0</v>
      </c>
      <c r="K70" s="23"/>
      <c r="L70" s="34" t="e">
        <f>G70/K70*100</f>
        <v>#DIV/0!</v>
      </c>
      <c r="M70" s="48">
        <f t="shared" si="17"/>
        <v>0</v>
      </c>
    </row>
    <row r="71" spans="1:13" ht="22.5" customHeight="1" x14ac:dyDescent="0.2">
      <c r="A71" s="98"/>
      <c r="B71" s="57" t="s">
        <v>161</v>
      </c>
      <c r="C71" s="57"/>
      <c r="D71" s="68" t="s">
        <v>163</v>
      </c>
      <c r="E71" s="23">
        <f>E74</f>
        <v>6071.2179999999998</v>
      </c>
      <c r="F71" s="30">
        <f>F74+F75+F73</f>
        <v>16926.894039999999</v>
      </c>
      <c r="G71" s="23">
        <f t="shared" ref="G71" si="22">G74+G75+G73</f>
        <v>15846.071</v>
      </c>
      <c r="H71" s="28">
        <f t="shared" si="21"/>
        <v>93.614758635306032</v>
      </c>
      <c r="I71" s="28" t="e">
        <f>G71/#REF!*100</f>
        <v>#REF!</v>
      </c>
      <c r="J71" s="23">
        <f t="shared" si="2"/>
        <v>-1080.8230399999993</v>
      </c>
      <c r="K71" s="23">
        <f>K74+K75</f>
        <v>5915.8799999999992</v>
      </c>
      <c r="L71" s="93" t="s">
        <v>447</v>
      </c>
      <c r="M71" s="48">
        <f t="shared" si="17"/>
        <v>9930.1910000000007</v>
      </c>
    </row>
    <row r="72" spans="1:13" ht="20.25" customHeight="1" x14ac:dyDescent="0.2">
      <c r="A72" s="98"/>
      <c r="B72" s="57"/>
      <c r="C72" s="57"/>
      <c r="D72" s="67" t="s">
        <v>44</v>
      </c>
      <c r="E72" s="23"/>
      <c r="F72" s="23"/>
      <c r="G72" s="23"/>
      <c r="H72" s="28">
        <f t="shared" si="21"/>
        <v>0</v>
      </c>
      <c r="I72" s="28" t="e">
        <f>G72/#REF!*100</f>
        <v>#REF!</v>
      </c>
      <c r="J72" s="23">
        <f t="shared" ref="J72:J135" si="23">G72-F72</f>
        <v>0</v>
      </c>
      <c r="K72" s="27"/>
      <c r="L72" s="52"/>
      <c r="M72" s="48">
        <f t="shared" si="17"/>
        <v>0</v>
      </c>
    </row>
    <row r="73" spans="1:13" ht="20.25" customHeight="1" x14ac:dyDescent="0.2">
      <c r="A73" s="98"/>
      <c r="B73" s="58" t="s">
        <v>434</v>
      </c>
      <c r="C73" s="57"/>
      <c r="D73" s="67" t="s">
        <v>435</v>
      </c>
      <c r="E73" s="23"/>
      <c r="F73" s="23">
        <v>4756.0590000000002</v>
      </c>
      <c r="G73" s="23">
        <v>4756.0370000000003</v>
      </c>
      <c r="H73" s="28">
        <f t="shared" si="21"/>
        <v>99.999537432147079</v>
      </c>
      <c r="I73" s="28" t="e">
        <f>G73/#REF!*100</f>
        <v>#REF!</v>
      </c>
      <c r="J73" s="23">
        <f t="shared" si="23"/>
        <v>-2.1999999999934516E-2</v>
      </c>
      <c r="K73" s="27"/>
      <c r="L73" s="34" t="e">
        <f>G73/K73*100</f>
        <v>#DIV/0!</v>
      </c>
      <c r="M73" s="48">
        <f t="shared" si="17"/>
        <v>4756.0370000000003</v>
      </c>
    </row>
    <row r="74" spans="1:13" ht="36" customHeight="1" x14ac:dyDescent="0.2">
      <c r="A74" s="98" t="s">
        <v>69</v>
      </c>
      <c r="B74" s="58" t="s">
        <v>230</v>
      </c>
      <c r="C74" s="58" t="s">
        <v>144</v>
      </c>
      <c r="D74" s="67" t="s">
        <v>365</v>
      </c>
      <c r="E74" s="23">
        <v>6071.2179999999998</v>
      </c>
      <c r="F74" s="23">
        <v>7589.4859999999999</v>
      </c>
      <c r="G74" s="23">
        <v>7589.48</v>
      </c>
      <c r="H74" s="28">
        <f t="shared" si="21"/>
        <v>99.999920943262822</v>
      </c>
      <c r="I74" s="28" t="e">
        <f>G74/#REF!*100</f>
        <v>#REF!</v>
      </c>
      <c r="J74" s="23">
        <f t="shared" si="23"/>
        <v>-6.0000000003128662E-3</v>
      </c>
      <c r="K74" s="23">
        <v>5485.69</v>
      </c>
      <c r="L74" s="52">
        <f>G74/K74*100</f>
        <v>138.35050832256289</v>
      </c>
      <c r="M74" s="48">
        <f t="shared" si="17"/>
        <v>2103.79</v>
      </c>
    </row>
    <row r="75" spans="1:13" ht="49.5" customHeight="1" x14ac:dyDescent="0.2">
      <c r="A75" s="98"/>
      <c r="B75" s="58" t="s">
        <v>418</v>
      </c>
      <c r="C75" s="58"/>
      <c r="D75" s="67" t="s">
        <v>419</v>
      </c>
      <c r="E75" s="23"/>
      <c r="F75" s="30">
        <v>4581.3490400000001</v>
      </c>
      <c r="G75" s="23">
        <v>3500.5540000000001</v>
      </c>
      <c r="H75" s="28">
        <f t="shared" si="21"/>
        <v>76.408803813821606</v>
      </c>
      <c r="I75" s="28" t="e">
        <f>G75/#REF!*100</f>
        <v>#REF!</v>
      </c>
      <c r="J75" s="23">
        <f t="shared" si="23"/>
        <v>-1080.79504</v>
      </c>
      <c r="K75" s="23">
        <v>430.19</v>
      </c>
      <c r="L75" s="93" t="s">
        <v>463</v>
      </c>
      <c r="M75" s="48">
        <f t="shared" si="17"/>
        <v>3070.364</v>
      </c>
    </row>
    <row r="76" spans="1:13" ht="24" hidden="1" customHeight="1" x14ac:dyDescent="0.2">
      <c r="A76" s="98"/>
      <c r="B76" s="57" t="s">
        <v>231</v>
      </c>
      <c r="C76" s="58"/>
      <c r="D76" s="68" t="s">
        <v>391</v>
      </c>
      <c r="E76" s="23"/>
      <c r="F76" s="23"/>
      <c r="G76" s="23"/>
      <c r="H76" s="28">
        <f t="shared" si="21"/>
        <v>0</v>
      </c>
      <c r="I76" s="28" t="e">
        <f>G76/#REF!*100</f>
        <v>#REF!</v>
      </c>
      <c r="J76" s="23">
        <f t="shared" si="23"/>
        <v>0</v>
      </c>
      <c r="K76" s="27"/>
      <c r="L76" s="52" t="e">
        <f>G76/K76*100</f>
        <v>#DIV/0!</v>
      </c>
      <c r="M76" s="48">
        <f t="shared" si="17"/>
        <v>0</v>
      </c>
    </row>
    <row r="77" spans="1:13" ht="21" customHeight="1" x14ac:dyDescent="0.2">
      <c r="A77" s="98" t="s">
        <v>28</v>
      </c>
      <c r="B77" s="57" t="s">
        <v>232</v>
      </c>
      <c r="C77" s="57" t="s">
        <v>164</v>
      </c>
      <c r="D77" s="68" t="s">
        <v>233</v>
      </c>
      <c r="E77" s="23">
        <f>SUM(E79:E80)</f>
        <v>87801.035999999993</v>
      </c>
      <c r="F77" s="30">
        <f>SUM(F79:F80)</f>
        <v>103366.21854</v>
      </c>
      <c r="G77" s="23">
        <f t="shared" ref="G77" si="24">SUM(G79:G80)</f>
        <v>101891.856</v>
      </c>
      <c r="H77" s="28">
        <f t="shared" si="21"/>
        <v>98.573651468705449</v>
      </c>
      <c r="I77" s="28" t="e">
        <f>G77/#REF!*100</f>
        <v>#REF!</v>
      </c>
      <c r="J77" s="23">
        <f t="shared" si="23"/>
        <v>-1474.3625400000019</v>
      </c>
      <c r="K77" s="23">
        <f t="shared" ref="K77" si="25">SUM(K79:K80)</f>
        <v>96390.956999999995</v>
      </c>
      <c r="L77" s="29">
        <f>G77/K77*100</f>
        <v>105.70686210740703</v>
      </c>
      <c r="M77" s="48">
        <f t="shared" si="17"/>
        <v>5500.8990000000049</v>
      </c>
    </row>
    <row r="78" spans="1:13" ht="21" customHeight="1" x14ac:dyDescent="0.2">
      <c r="A78" s="98"/>
      <c r="B78" s="57"/>
      <c r="C78" s="57"/>
      <c r="D78" s="67" t="s">
        <v>44</v>
      </c>
      <c r="E78" s="23"/>
      <c r="F78" s="23"/>
      <c r="G78" s="23"/>
      <c r="H78" s="28">
        <f t="shared" si="21"/>
        <v>0</v>
      </c>
      <c r="I78" s="28"/>
      <c r="J78" s="23">
        <f t="shared" si="23"/>
        <v>0</v>
      </c>
      <c r="K78" s="27"/>
      <c r="L78" s="29"/>
      <c r="M78" s="48">
        <f t="shared" si="17"/>
        <v>0</v>
      </c>
    </row>
    <row r="79" spans="1:13" ht="33" customHeight="1" x14ac:dyDescent="0.2">
      <c r="A79" s="98"/>
      <c r="B79" s="58" t="s">
        <v>234</v>
      </c>
      <c r="C79" s="57"/>
      <c r="D79" s="67" t="s">
        <v>432</v>
      </c>
      <c r="E79" s="23">
        <v>6242.89</v>
      </c>
      <c r="F79" s="23">
        <v>5965.6760000000004</v>
      </c>
      <c r="G79" s="23">
        <v>5965.6729999999998</v>
      </c>
      <c r="H79" s="28">
        <f t="shared" si="21"/>
        <v>99.999949712320941</v>
      </c>
      <c r="I79" s="28"/>
      <c r="J79" s="23">
        <f t="shared" si="23"/>
        <v>-3.0000000006111804E-3</v>
      </c>
      <c r="K79" s="23">
        <v>5268.567</v>
      </c>
      <c r="L79" s="29">
        <f t="shared" ref="L79:L84" si="26">G79/K79*100</f>
        <v>113.2314156771661</v>
      </c>
      <c r="M79" s="48">
        <f t="shared" si="17"/>
        <v>697.10599999999977</v>
      </c>
    </row>
    <row r="80" spans="1:13" ht="23.25" customHeight="1" x14ac:dyDescent="0.2">
      <c r="A80" s="98"/>
      <c r="B80" s="58" t="s">
        <v>235</v>
      </c>
      <c r="C80" s="57"/>
      <c r="D80" s="67" t="s">
        <v>236</v>
      </c>
      <c r="E80" s="23">
        <v>81558.145999999993</v>
      </c>
      <c r="F80" s="30">
        <v>97400.542539999995</v>
      </c>
      <c r="G80" s="23">
        <v>95926.183000000005</v>
      </c>
      <c r="H80" s="28">
        <f t="shared" si="21"/>
        <v>98.486292271529692</v>
      </c>
      <c r="I80" s="28"/>
      <c r="J80" s="23">
        <f t="shared" si="23"/>
        <v>-1474.3595399999904</v>
      </c>
      <c r="K80" s="23">
        <v>91122.39</v>
      </c>
      <c r="L80" s="29">
        <f t="shared" si="26"/>
        <v>105.27180312105511</v>
      </c>
      <c r="M80" s="48">
        <f t="shared" si="17"/>
        <v>4803.7930000000051</v>
      </c>
    </row>
    <row r="81" spans="1:13" ht="21.75" customHeight="1" x14ac:dyDescent="0.2">
      <c r="A81" s="10" t="s">
        <v>33</v>
      </c>
      <c r="B81" s="19" t="s">
        <v>165</v>
      </c>
      <c r="C81" s="59"/>
      <c r="D81" s="64" t="s">
        <v>47</v>
      </c>
      <c r="E81" s="24">
        <v>70911.66</v>
      </c>
      <c r="F81" s="24">
        <v>69016.618000000002</v>
      </c>
      <c r="G81" s="24">
        <v>69016.460000000006</v>
      </c>
      <c r="H81" s="25">
        <f t="shared" si="21"/>
        <v>99.99977106962848</v>
      </c>
      <c r="I81" s="25" t="e">
        <f>G81/#REF!*100</f>
        <v>#REF!</v>
      </c>
      <c r="J81" s="24">
        <f t="shared" si="23"/>
        <v>-0.15799999999580905</v>
      </c>
      <c r="K81" s="24">
        <v>66301.983999999997</v>
      </c>
      <c r="L81" s="26">
        <f t="shared" si="26"/>
        <v>104.09410976298992</v>
      </c>
      <c r="M81" s="47">
        <f t="shared" si="17"/>
        <v>2714.4760000000097</v>
      </c>
    </row>
    <row r="82" spans="1:13" ht="21.75" customHeight="1" x14ac:dyDescent="0.2">
      <c r="A82" s="10" t="s">
        <v>35</v>
      </c>
      <c r="B82" s="19" t="s">
        <v>166</v>
      </c>
      <c r="C82" s="59"/>
      <c r="D82" s="64" t="s">
        <v>49</v>
      </c>
      <c r="E82" s="24">
        <v>118360.07</v>
      </c>
      <c r="F82" s="24">
        <v>139751.9</v>
      </c>
      <c r="G82" s="24">
        <v>139749.88800000001</v>
      </c>
      <c r="H82" s="25">
        <f t="shared" si="21"/>
        <v>99.99856030579906</v>
      </c>
      <c r="I82" s="25" t="e">
        <f>G82/#REF!*100</f>
        <v>#REF!</v>
      </c>
      <c r="J82" s="24">
        <f t="shared" si="23"/>
        <v>-2.0119999999878928</v>
      </c>
      <c r="K82" s="24">
        <v>129941.682</v>
      </c>
      <c r="L82" s="26">
        <f t="shared" si="26"/>
        <v>107.54815995070774</v>
      </c>
      <c r="M82" s="47">
        <f t="shared" si="17"/>
        <v>9808.2060000000056</v>
      </c>
    </row>
    <row r="83" spans="1:13" ht="15.75" hidden="1" x14ac:dyDescent="0.2">
      <c r="A83" s="10" t="s">
        <v>96</v>
      </c>
      <c r="B83" s="19"/>
      <c r="C83" s="59"/>
      <c r="D83" s="70" t="s">
        <v>97</v>
      </c>
      <c r="E83" s="24"/>
      <c r="F83" s="24"/>
      <c r="G83" s="24"/>
      <c r="H83" s="25">
        <f t="shared" si="21"/>
        <v>0</v>
      </c>
      <c r="I83" s="25" t="e">
        <f>G83/#REF!*100</f>
        <v>#REF!</v>
      </c>
      <c r="J83" s="24">
        <f t="shared" si="23"/>
        <v>0</v>
      </c>
      <c r="K83" s="22"/>
      <c r="L83" s="26" t="e">
        <f t="shared" si="26"/>
        <v>#DIV/0!</v>
      </c>
      <c r="M83" s="47">
        <f t="shared" si="17"/>
        <v>0</v>
      </c>
    </row>
    <row r="84" spans="1:13" ht="21.75" customHeight="1" x14ac:dyDescent="0.2">
      <c r="A84" s="10" t="s">
        <v>27</v>
      </c>
      <c r="B84" s="19" t="s">
        <v>167</v>
      </c>
      <c r="C84" s="59"/>
      <c r="D84" s="64" t="s">
        <v>102</v>
      </c>
      <c r="E84" s="24">
        <f>E86+E92+E95+E99</f>
        <v>546149.51600000006</v>
      </c>
      <c r="F84" s="24">
        <f>F86+F92+F95+F99</f>
        <v>653810.11100000003</v>
      </c>
      <c r="G84" s="24">
        <f>G86+G92+G95+G99+G91</f>
        <v>653810.07000000007</v>
      </c>
      <c r="H84" s="25">
        <f t="shared" si="21"/>
        <v>99.999993729066077</v>
      </c>
      <c r="I84" s="25" t="e">
        <f>G84/#REF!*100</f>
        <v>#REF!</v>
      </c>
      <c r="J84" s="24">
        <f t="shared" si="23"/>
        <v>-4.0999999968335032E-2</v>
      </c>
      <c r="K84" s="24">
        <f>K86+K92+K95+K99+K91</f>
        <v>755704.19199999992</v>
      </c>
      <c r="L84" s="26">
        <f t="shared" si="26"/>
        <v>86.516665769666673</v>
      </c>
      <c r="M84" s="47">
        <f t="shared" si="17"/>
        <v>-101894.12199999986</v>
      </c>
    </row>
    <row r="85" spans="1:13" ht="19.5" customHeight="1" x14ac:dyDescent="0.2">
      <c r="A85" s="98"/>
      <c r="B85" s="57"/>
      <c r="C85" s="57"/>
      <c r="D85" s="65" t="s">
        <v>45</v>
      </c>
      <c r="E85" s="27"/>
      <c r="F85" s="27"/>
      <c r="G85" s="23"/>
      <c r="H85" s="28">
        <f t="shared" si="21"/>
        <v>0</v>
      </c>
      <c r="I85" s="28"/>
      <c r="J85" s="23">
        <f t="shared" si="23"/>
        <v>0</v>
      </c>
      <c r="K85" s="27"/>
      <c r="L85" s="36"/>
      <c r="M85" s="48">
        <f t="shared" si="17"/>
        <v>0</v>
      </c>
    </row>
    <row r="86" spans="1:13" ht="31.5" x14ac:dyDescent="0.2">
      <c r="A86" s="98" t="s">
        <v>30</v>
      </c>
      <c r="B86" s="57" t="s">
        <v>168</v>
      </c>
      <c r="C86" s="57" t="s">
        <v>169</v>
      </c>
      <c r="D86" s="68" t="s">
        <v>237</v>
      </c>
      <c r="E86" s="23">
        <f>E88+E90+E89</f>
        <v>113800</v>
      </c>
      <c r="F86" s="23">
        <f>F88+F90+F89</f>
        <v>206940.94700000001</v>
      </c>
      <c r="G86" s="23">
        <f t="shared" ref="G86" si="27">G88+G90+G89</f>
        <v>206940.94500000001</v>
      </c>
      <c r="H86" s="28">
        <f t="shared" si="21"/>
        <v>99.999999033540703</v>
      </c>
      <c r="I86" s="28" t="e">
        <f>G86/#REF!*100</f>
        <v>#REF!</v>
      </c>
      <c r="J86" s="23">
        <f t="shared" si="23"/>
        <v>-2.0000000076834112E-3</v>
      </c>
      <c r="K86" s="23">
        <f t="shared" ref="K86" si="28">K88+K90+K89</f>
        <v>326884.25899999996</v>
      </c>
      <c r="L86" s="81">
        <f>G86/K86*100</f>
        <v>63.30710008278497</v>
      </c>
      <c r="M86" s="48">
        <f t="shared" si="17"/>
        <v>-119943.31399999995</v>
      </c>
    </row>
    <row r="87" spans="1:13" ht="21.75" customHeight="1" x14ac:dyDescent="0.2">
      <c r="A87" s="98"/>
      <c r="B87" s="57"/>
      <c r="C87" s="57"/>
      <c r="D87" s="67" t="s">
        <v>44</v>
      </c>
      <c r="E87" s="23"/>
      <c r="F87" s="23"/>
      <c r="G87" s="23"/>
      <c r="H87" s="28">
        <f t="shared" si="21"/>
        <v>0</v>
      </c>
      <c r="I87" s="28" t="e">
        <f>G87/#REF!*100</f>
        <v>#REF!</v>
      </c>
      <c r="J87" s="23">
        <f t="shared" si="23"/>
        <v>0</v>
      </c>
      <c r="K87" s="27"/>
      <c r="L87" s="81"/>
      <c r="M87" s="48">
        <f t="shared" si="17"/>
        <v>0</v>
      </c>
    </row>
    <row r="88" spans="1:13" ht="23.25" customHeight="1" x14ac:dyDescent="0.2">
      <c r="A88" s="98"/>
      <c r="B88" s="58" t="s">
        <v>239</v>
      </c>
      <c r="C88" s="58"/>
      <c r="D88" s="67" t="s">
        <v>238</v>
      </c>
      <c r="E88" s="23">
        <v>3800</v>
      </c>
      <c r="F88" s="23">
        <v>6946.2550000000001</v>
      </c>
      <c r="G88" s="23">
        <v>6946.2529999999997</v>
      </c>
      <c r="H88" s="28">
        <f t="shared" si="21"/>
        <v>99.999971207506775</v>
      </c>
      <c r="I88" s="28" t="e">
        <f>G88/#REF!*100</f>
        <v>#REF!</v>
      </c>
      <c r="J88" s="23">
        <f t="shared" si="23"/>
        <v>-2.0000000004074536E-3</v>
      </c>
      <c r="K88" s="23">
        <v>6454.2690000000002</v>
      </c>
      <c r="L88" s="52">
        <f t="shared" ref="L88:L102" si="29">G88/K88*100</f>
        <v>107.62261380800831</v>
      </c>
      <c r="M88" s="48">
        <f t="shared" si="17"/>
        <v>491.98399999999947</v>
      </c>
    </row>
    <row r="89" spans="1:13" ht="30.75" customHeight="1" x14ac:dyDescent="0.2">
      <c r="A89" s="98"/>
      <c r="B89" s="58" t="s">
        <v>345</v>
      </c>
      <c r="C89" s="58"/>
      <c r="D89" s="67" t="s">
        <v>346</v>
      </c>
      <c r="E89" s="23">
        <v>110000</v>
      </c>
      <c r="F89" s="23">
        <v>199994.69200000001</v>
      </c>
      <c r="G89" s="23">
        <v>199994.69200000001</v>
      </c>
      <c r="H89" s="28">
        <f t="shared" si="21"/>
        <v>100</v>
      </c>
      <c r="I89" s="28" t="e">
        <f>G89/#REF!*100</f>
        <v>#REF!</v>
      </c>
      <c r="J89" s="23">
        <f t="shared" si="23"/>
        <v>0</v>
      </c>
      <c r="K89" s="23">
        <v>320429.99</v>
      </c>
      <c r="L89" s="52">
        <f t="shared" si="29"/>
        <v>62.414473751348929</v>
      </c>
      <c r="M89" s="48">
        <f t="shared" si="17"/>
        <v>-120435.29799999998</v>
      </c>
    </row>
    <row r="90" spans="1:13" ht="31.5" hidden="1" x14ac:dyDescent="0.2">
      <c r="A90" s="98"/>
      <c r="B90" s="58" t="s">
        <v>240</v>
      </c>
      <c r="C90" s="58"/>
      <c r="D90" s="67" t="s">
        <v>241</v>
      </c>
      <c r="E90" s="23"/>
      <c r="F90" s="23"/>
      <c r="G90" s="23"/>
      <c r="H90" s="28">
        <f t="shared" si="21"/>
        <v>0</v>
      </c>
      <c r="I90" s="28" t="e">
        <f>G90/#REF!*100</f>
        <v>#REF!</v>
      </c>
      <c r="J90" s="23">
        <f t="shared" si="23"/>
        <v>0</v>
      </c>
      <c r="K90" s="23"/>
      <c r="L90" s="34" t="e">
        <f t="shared" si="29"/>
        <v>#DIV/0!</v>
      </c>
      <c r="M90" s="48">
        <f t="shared" si="17"/>
        <v>0</v>
      </c>
    </row>
    <row r="91" spans="1:13" ht="47.25" hidden="1" x14ac:dyDescent="0.2">
      <c r="A91" s="98"/>
      <c r="B91" s="57" t="s">
        <v>176</v>
      </c>
      <c r="C91" s="58"/>
      <c r="D91" s="68" t="s">
        <v>286</v>
      </c>
      <c r="E91" s="23"/>
      <c r="F91" s="23"/>
      <c r="G91" s="23"/>
      <c r="H91" s="28">
        <f t="shared" si="21"/>
        <v>0</v>
      </c>
      <c r="I91" s="28" t="e">
        <f>G91/#REF!*100</f>
        <v>#REF!</v>
      </c>
      <c r="J91" s="23">
        <f t="shared" si="23"/>
        <v>0</v>
      </c>
      <c r="K91" s="23"/>
      <c r="L91" s="29" t="e">
        <f t="shared" si="29"/>
        <v>#DIV/0!</v>
      </c>
      <c r="M91" s="48">
        <f t="shared" si="17"/>
        <v>0</v>
      </c>
    </row>
    <row r="92" spans="1:13" ht="22.5" customHeight="1" x14ac:dyDescent="0.2">
      <c r="A92" s="98" t="s">
        <v>31</v>
      </c>
      <c r="B92" s="57" t="s">
        <v>196</v>
      </c>
      <c r="C92" s="57" t="s">
        <v>170</v>
      </c>
      <c r="D92" s="68" t="s">
        <v>242</v>
      </c>
      <c r="E92" s="23">
        <v>420138.74300000002</v>
      </c>
      <c r="F92" s="23">
        <v>434882.679</v>
      </c>
      <c r="G92" s="23">
        <v>434882.67300000001</v>
      </c>
      <c r="H92" s="28">
        <f t="shared" si="21"/>
        <v>99.999998620317555</v>
      </c>
      <c r="I92" s="28" t="e">
        <f>G92/#REF!*100</f>
        <v>#REF!</v>
      </c>
      <c r="J92" s="23">
        <f t="shared" si="23"/>
        <v>-5.9999999939464033E-3</v>
      </c>
      <c r="K92" s="23">
        <v>416416.522</v>
      </c>
      <c r="L92" s="29">
        <f t="shared" si="29"/>
        <v>104.43453850277345</v>
      </c>
      <c r="M92" s="48">
        <f t="shared" si="17"/>
        <v>18466.151000000013</v>
      </c>
    </row>
    <row r="93" spans="1:13" ht="12.75" hidden="1" customHeight="1" x14ac:dyDescent="0.2">
      <c r="A93" s="98" t="s">
        <v>32</v>
      </c>
      <c r="B93" s="57"/>
      <c r="C93" s="57"/>
      <c r="D93" s="65" t="s">
        <v>46</v>
      </c>
      <c r="E93" s="27"/>
      <c r="F93" s="27"/>
      <c r="G93" s="23"/>
      <c r="H93" s="28">
        <f t="shared" si="21"/>
        <v>0</v>
      </c>
      <c r="I93" s="28" t="e">
        <f>G93/#REF!*100</f>
        <v>#REF!</v>
      </c>
      <c r="J93" s="23">
        <f t="shared" si="23"/>
        <v>0</v>
      </c>
      <c r="K93" s="27"/>
      <c r="L93" s="29" t="e">
        <f t="shared" si="29"/>
        <v>#DIV/0!</v>
      </c>
      <c r="M93" s="48">
        <f t="shared" si="17"/>
        <v>0</v>
      </c>
    </row>
    <row r="94" spans="1:13" ht="12.75" hidden="1" customHeight="1" x14ac:dyDescent="0.2">
      <c r="A94" s="98" t="s">
        <v>70</v>
      </c>
      <c r="B94" s="57"/>
      <c r="C94" s="57"/>
      <c r="D94" s="65" t="s">
        <v>78</v>
      </c>
      <c r="E94" s="27"/>
      <c r="F94" s="27"/>
      <c r="G94" s="23"/>
      <c r="H94" s="28">
        <f t="shared" si="21"/>
        <v>0</v>
      </c>
      <c r="I94" s="28" t="e">
        <f>G94/#REF!*100</f>
        <v>#REF!</v>
      </c>
      <c r="J94" s="23">
        <f t="shared" si="23"/>
        <v>0</v>
      </c>
      <c r="K94" s="27"/>
      <c r="L94" s="29" t="e">
        <f t="shared" si="29"/>
        <v>#DIV/0!</v>
      </c>
      <c r="M94" s="48">
        <f t="shared" si="17"/>
        <v>0</v>
      </c>
    </row>
    <row r="95" spans="1:13" ht="47.25" hidden="1" x14ac:dyDescent="0.2">
      <c r="A95" s="98" t="s">
        <v>71</v>
      </c>
      <c r="B95" s="57" t="s">
        <v>243</v>
      </c>
      <c r="C95" s="57" t="s">
        <v>170</v>
      </c>
      <c r="D95" s="68" t="s">
        <v>286</v>
      </c>
      <c r="E95" s="23">
        <f>E98</f>
        <v>0</v>
      </c>
      <c r="F95" s="23">
        <f>F98</f>
        <v>0</v>
      </c>
      <c r="G95" s="23">
        <f t="shared" ref="G95" si="30">G98</f>
        <v>0</v>
      </c>
      <c r="H95" s="28">
        <f t="shared" si="21"/>
        <v>0</v>
      </c>
      <c r="I95" s="28" t="e">
        <f>G95/#REF!*100</f>
        <v>#REF!</v>
      </c>
      <c r="J95" s="23">
        <f t="shared" si="23"/>
        <v>0</v>
      </c>
      <c r="K95" s="27">
        <v>0</v>
      </c>
      <c r="L95" s="29" t="e">
        <f t="shared" si="29"/>
        <v>#DIV/0!</v>
      </c>
      <c r="M95" s="48">
        <f t="shared" si="17"/>
        <v>0</v>
      </c>
    </row>
    <row r="96" spans="1:13" ht="81.75" hidden="1" customHeight="1" x14ac:dyDescent="0.2">
      <c r="A96" s="98" t="s">
        <v>195</v>
      </c>
      <c r="B96" s="57" t="s">
        <v>194</v>
      </c>
      <c r="C96" s="57"/>
      <c r="D96" s="68" t="s">
        <v>198</v>
      </c>
      <c r="E96" s="23"/>
      <c r="F96" s="23"/>
      <c r="G96" s="23"/>
      <c r="H96" s="28">
        <f t="shared" si="21"/>
        <v>0</v>
      </c>
      <c r="I96" s="28" t="e">
        <f>G96/#REF!*100</f>
        <v>#REF!</v>
      </c>
      <c r="J96" s="23">
        <f t="shared" si="23"/>
        <v>0</v>
      </c>
      <c r="K96" s="27"/>
      <c r="L96" s="29" t="e">
        <f t="shared" si="29"/>
        <v>#DIV/0!</v>
      </c>
      <c r="M96" s="48">
        <f t="shared" si="17"/>
        <v>0</v>
      </c>
    </row>
    <row r="97" spans="1:13" ht="12.75" hidden="1" customHeight="1" x14ac:dyDescent="0.2">
      <c r="A97" s="98"/>
      <c r="B97" s="57"/>
      <c r="C97" s="57"/>
      <c r="D97" s="67" t="s">
        <v>44</v>
      </c>
      <c r="E97" s="23"/>
      <c r="F97" s="23"/>
      <c r="G97" s="23"/>
      <c r="H97" s="28">
        <f t="shared" si="21"/>
        <v>0</v>
      </c>
      <c r="I97" s="28"/>
      <c r="J97" s="23">
        <f t="shared" si="23"/>
        <v>0</v>
      </c>
      <c r="K97" s="27"/>
      <c r="L97" s="29" t="e">
        <f t="shared" si="29"/>
        <v>#DIV/0!</v>
      </c>
      <c r="M97" s="48">
        <f t="shared" si="17"/>
        <v>0</v>
      </c>
    </row>
    <row r="98" spans="1:13" ht="24.75" hidden="1" customHeight="1" x14ac:dyDescent="0.2">
      <c r="A98" s="98"/>
      <c r="B98" s="58" t="s">
        <v>244</v>
      </c>
      <c r="C98" s="58"/>
      <c r="D98" s="67" t="s">
        <v>173</v>
      </c>
      <c r="E98" s="23"/>
      <c r="F98" s="23"/>
      <c r="G98" s="23"/>
      <c r="H98" s="28">
        <f t="shared" si="21"/>
        <v>0</v>
      </c>
      <c r="I98" s="28"/>
      <c r="J98" s="23">
        <f t="shared" si="23"/>
        <v>0</v>
      </c>
      <c r="K98" s="27"/>
      <c r="L98" s="29" t="e">
        <f t="shared" si="29"/>
        <v>#DIV/0!</v>
      </c>
      <c r="M98" s="48">
        <f t="shared" si="17"/>
        <v>0</v>
      </c>
    </row>
    <row r="99" spans="1:13" ht="21.75" customHeight="1" x14ac:dyDescent="0.2">
      <c r="A99" s="98"/>
      <c r="B99" s="57" t="s">
        <v>245</v>
      </c>
      <c r="C99" s="58"/>
      <c r="D99" s="68" t="s">
        <v>246</v>
      </c>
      <c r="E99" s="23">
        <v>12210.772999999999</v>
      </c>
      <c r="F99" s="23">
        <v>11986.485000000001</v>
      </c>
      <c r="G99" s="23">
        <v>11986.451999999999</v>
      </c>
      <c r="H99" s="28">
        <f t="shared" si="21"/>
        <v>99.999724689932023</v>
      </c>
      <c r="I99" s="28"/>
      <c r="J99" s="23">
        <f t="shared" si="23"/>
        <v>-3.3000000001266017E-2</v>
      </c>
      <c r="K99" s="23">
        <v>12403.411</v>
      </c>
      <c r="L99" s="29">
        <f t="shared" si="29"/>
        <v>96.638352143615975</v>
      </c>
      <c r="M99" s="48">
        <f t="shared" si="17"/>
        <v>-416.95900000000074</v>
      </c>
    </row>
    <row r="100" spans="1:13" ht="21.75" customHeight="1" x14ac:dyDescent="0.2">
      <c r="A100" s="98"/>
      <c r="B100" s="19" t="s">
        <v>287</v>
      </c>
      <c r="C100" s="58"/>
      <c r="D100" s="64" t="s">
        <v>288</v>
      </c>
      <c r="E100" s="24">
        <v>3601.1</v>
      </c>
      <c r="F100" s="24">
        <v>2300.223</v>
      </c>
      <c r="G100" s="24">
        <v>2300.223</v>
      </c>
      <c r="H100" s="25">
        <f t="shared" si="21"/>
        <v>100</v>
      </c>
      <c r="I100" s="25"/>
      <c r="J100" s="24">
        <f t="shared" si="23"/>
        <v>0</v>
      </c>
      <c r="K100" s="24">
        <v>1183.6500000000001</v>
      </c>
      <c r="L100" s="26">
        <f t="shared" si="29"/>
        <v>194.33303763781521</v>
      </c>
      <c r="M100" s="47">
        <f t="shared" si="17"/>
        <v>1116.5729999999999</v>
      </c>
    </row>
    <row r="101" spans="1:13" ht="22.5" customHeight="1" x14ac:dyDescent="0.2">
      <c r="A101" s="10" t="s">
        <v>36</v>
      </c>
      <c r="B101" s="19" t="s">
        <v>171</v>
      </c>
      <c r="C101" s="19"/>
      <c r="D101" s="64" t="s">
        <v>427</v>
      </c>
      <c r="E101" s="24">
        <v>10502</v>
      </c>
      <c r="F101" s="24">
        <v>9362.2090000000007</v>
      </c>
      <c r="G101" s="24">
        <v>9362.2000000000007</v>
      </c>
      <c r="H101" s="25">
        <f t="shared" ref="H101:H132" si="31">IF(F101&gt;0,G101/F101*100,0)</f>
        <v>99.999903868841216</v>
      </c>
      <c r="I101" s="25" t="e">
        <f>G101/#REF!*100</f>
        <v>#REF!</v>
      </c>
      <c r="J101" s="24">
        <f t="shared" si="23"/>
        <v>-9.0000000000145519E-3</v>
      </c>
      <c r="K101" s="24">
        <v>6594.8779999999997</v>
      </c>
      <c r="L101" s="45">
        <f t="shared" si="29"/>
        <v>141.96168602360802</v>
      </c>
      <c r="M101" s="47">
        <f t="shared" si="17"/>
        <v>2767.322000000001</v>
      </c>
    </row>
    <row r="102" spans="1:13" ht="24" customHeight="1" x14ac:dyDescent="0.2">
      <c r="A102" s="10" t="s">
        <v>37</v>
      </c>
      <c r="B102" s="19" t="s">
        <v>172</v>
      </c>
      <c r="C102" s="19"/>
      <c r="D102" s="64" t="s">
        <v>247</v>
      </c>
      <c r="E102" s="24">
        <f>E104+E107+E111+E110+E112+E115</f>
        <v>324383.84999999998</v>
      </c>
      <c r="F102" s="24">
        <f>F104+F107+F111+F110+F112+F115</f>
        <v>492026.74199999997</v>
      </c>
      <c r="G102" s="24">
        <f>G104+G107+G111+G110+G112+G115</f>
        <v>492026.73800000001</v>
      </c>
      <c r="H102" s="25">
        <f t="shared" si="31"/>
        <v>99.999999187036067</v>
      </c>
      <c r="I102" s="25" t="e">
        <f>G102/#REF!*100</f>
        <v>#REF!</v>
      </c>
      <c r="J102" s="24">
        <f t="shared" si="23"/>
        <v>-3.9999999571591616E-3</v>
      </c>
      <c r="K102" s="24">
        <f>K104+K107+K111+K110+K112+K115</f>
        <v>460430.51399999997</v>
      </c>
      <c r="L102" s="45">
        <f t="shared" si="29"/>
        <v>106.86232190075917</v>
      </c>
      <c r="M102" s="47">
        <f t="shared" si="17"/>
        <v>31596.224000000046</v>
      </c>
    </row>
    <row r="103" spans="1:13" ht="19.5" customHeight="1" x14ac:dyDescent="0.2">
      <c r="A103" s="98"/>
      <c r="B103" s="57"/>
      <c r="C103" s="57"/>
      <c r="D103" s="65" t="s">
        <v>45</v>
      </c>
      <c r="E103" s="23"/>
      <c r="F103" s="23"/>
      <c r="G103" s="23"/>
      <c r="H103" s="28">
        <f t="shared" si="31"/>
        <v>0</v>
      </c>
      <c r="I103" s="28"/>
      <c r="J103" s="23">
        <f t="shared" si="23"/>
        <v>0</v>
      </c>
      <c r="K103" s="27"/>
      <c r="L103" s="29"/>
      <c r="M103" s="48">
        <f t="shared" si="17"/>
        <v>0</v>
      </c>
    </row>
    <row r="104" spans="1:13" ht="31.5" x14ac:dyDescent="0.2">
      <c r="A104" s="98"/>
      <c r="B104" s="57" t="s">
        <v>250</v>
      </c>
      <c r="C104" s="57"/>
      <c r="D104" s="68" t="s">
        <v>248</v>
      </c>
      <c r="E104" s="23">
        <f>E106</f>
        <v>75059.399999999994</v>
      </c>
      <c r="F104" s="23">
        <f>F106</f>
        <v>80000</v>
      </c>
      <c r="G104" s="23">
        <f t="shared" ref="G104" si="32">G106</f>
        <v>80000</v>
      </c>
      <c r="H104" s="28">
        <f t="shared" si="31"/>
        <v>100</v>
      </c>
      <c r="I104" s="28"/>
      <c r="J104" s="23">
        <f t="shared" si="23"/>
        <v>0</v>
      </c>
      <c r="K104" s="23">
        <f t="shared" ref="K104" si="33">K106</f>
        <v>87100</v>
      </c>
      <c r="L104" s="29">
        <f>G104/K104*100</f>
        <v>91.848450057405287</v>
      </c>
      <c r="M104" s="48">
        <f t="shared" si="17"/>
        <v>-7100</v>
      </c>
    </row>
    <row r="105" spans="1:13" ht="21" customHeight="1" x14ac:dyDescent="0.2">
      <c r="A105" s="98"/>
      <c r="B105" s="57"/>
      <c r="C105" s="57"/>
      <c r="D105" s="67" t="s">
        <v>44</v>
      </c>
      <c r="E105" s="23"/>
      <c r="F105" s="23"/>
      <c r="G105" s="23"/>
      <c r="H105" s="28">
        <f t="shared" si="31"/>
        <v>0</v>
      </c>
      <c r="I105" s="28"/>
      <c r="J105" s="23">
        <f t="shared" si="23"/>
        <v>0</v>
      </c>
      <c r="K105" s="27"/>
      <c r="L105" s="29"/>
      <c r="M105" s="48">
        <f t="shared" si="17"/>
        <v>0</v>
      </c>
    </row>
    <row r="106" spans="1:13" ht="18" customHeight="1" x14ac:dyDescent="0.2">
      <c r="A106" s="98"/>
      <c r="B106" s="58" t="s">
        <v>251</v>
      </c>
      <c r="C106" s="57"/>
      <c r="D106" s="67" t="s">
        <v>249</v>
      </c>
      <c r="E106" s="23">
        <v>75059.399999999994</v>
      </c>
      <c r="F106" s="23">
        <v>80000</v>
      </c>
      <c r="G106" s="23">
        <v>80000</v>
      </c>
      <c r="H106" s="28">
        <f t="shared" si="31"/>
        <v>100</v>
      </c>
      <c r="I106" s="28"/>
      <c r="J106" s="23">
        <f t="shared" si="23"/>
        <v>0</v>
      </c>
      <c r="K106" s="23">
        <v>87100</v>
      </c>
      <c r="L106" s="29">
        <f>G106/K106*100</f>
        <v>91.848450057405287</v>
      </c>
      <c r="M106" s="48">
        <f t="shared" si="17"/>
        <v>-7100</v>
      </c>
    </row>
    <row r="107" spans="1:13" ht="31.5" x14ac:dyDescent="0.2">
      <c r="A107" s="98"/>
      <c r="B107" s="57" t="s">
        <v>252</v>
      </c>
      <c r="C107" s="57"/>
      <c r="D107" s="68" t="s">
        <v>254</v>
      </c>
      <c r="E107" s="23">
        <f>E109</f>
        <v>240119.7</v>
      </c>
      <c r="F107" s="23">
        <f>F109</f>
        <v>401500</v>
      </c>
      <c r="G107" s="23">
        <f t="shared" ref="G107" si="34">G109</f>
        <v>401500</v>
      </c>
      <c r="H107" s="28">
        <f t="shared" si="31"/>
        <v>100</v>
      </c>
      <c r="I107" s="28"/>
      <c r="J107" s="23">
        <f t="shared" si="23"/>
        <v>0</v>
      </c>
      <c r="K107" s="23">
        <f>K109</f>
        <v>364120</v>
      </c>
      <c r="L107" s="29">
        <f>G107/K107*100</f>
        <v>110.26584642425574</v>
      </c>
      <c r="M107" s="48">
        <f t="shared" si="17"/>
        <v>37380</v>
      </c>
    </row>
    <row r="108" spans="1:13" ht="16.5" customHeight="1" x14ac:dyDescent="0.2">
      <c r="A108" s="98"/>
      <c r="B108" s="57"/>
      <c r="C108" s="57"/>
      <c r="D108" s="67" t="s">
        <v>44</v>
      </c>
      <c r="E108" s="23"/>
      <c r="F108" s="27"/>
      <c r="G108" s="23"/>
      <c r="H108" s="28">
        <f t="shared" si="31"/>
        <v>0</v>
      </c>
      <c r="I108" s="28"/>
      <c r="J108" s="23">
        <f t="shared" si="23"/>
        <v>0</v>
      </c>
      <c r="K108" s="27"/>
      <c r="L108" s="29"/>
      <c r="M108" s="48">
        <f t="shared" si="17"/>
        <v>0</v>
      </c>
    </row>
    <row r="109" spans="1:13" ht="20.25" customHeight="1" x14ac:dyDescent="0.2">
      <c r="A109" s="98" t="s">
        <v>24</v>
      </c>
      <c r="B109" s="58" t="s">
        <v>253</v>
      </c>
      <c r="C109" s="57"/>
      <c r="D109" s="67" t="s">
        <v>25</v>
      </c>
      <c r="E109" s="23">
        <v>240119.7</v>
      </c>
      <c r="F109" s="23">
        <v>401500</v>
      </c>
      <c r="G109" s="23">
        <v>401500</v>
      </c>
      <c r="H109" s="28">
        <f t="shared" si="31"/>
        <v>100</v>
      </c>
      <c r="I109" s="28"/>
      <c r="J109" s="23">
        <f t="shared" si="23"/>
        <v>0</v>
      </c>
      <c r="K109" s="23">
        <v>364120</v>
      </c>
      <c r="L109" s="29">
        <f>G109/K109*100</f>
        <v>110.26584642425574</v>
      </c>
      <c r="M109" s="48">
        <f t="shared" si="17"/>
        <v>37380</v>
      </c>
    </row>
    <row r="110" spans="1:13" ht="21.75" customHeight="1" x14ac:dyDescent="0.2">
      <c r="A110" s="98"/>
      <c r="B110" s="57" t="s">
        <v>353</v>
      </c>
      <c r="C110" s="57"/>
      <c r="D110" s="68" t="s">
        <v>354</v>
      </c>
      <c r="E110" s="23">
        <v>9164.75</v>
      </c>
      <c r="F110" s="23">
        <v>7767.8819999999996</v>
      </c>
      <c r="G110" s="23">
        <v>7767.8819999999996</v>
      </c>
      <c r="H110" s="28">
        <f t="shared" si="31"/>
        <v>100</v>
      </c>
      <c r="I110" s="28"/>
      <c r="J110" s="23">
        <f t="shared" si="23"/>
        <v>0</v>
      </c>
      <c r="K110" s="23">
        <v>9174.3269999999993</v>
      </c>
      <c r="L110" s="29">
        <f>G110/K110*100</f>
        <v>84.669774687560192</v>
      </c>
      <c r="M110" s="48">
        <f t="shared" si="17"/>
        <v>-1406.4449999999997</v>
      </c>
    </row>
    <row r="111" spans="1:13" ht="19.5" hidden="1" customHeight="1" x14ac:dyDescent="0.2">
      <c r="A111" s="98"/>
      <c r="B111" s="57" t="s">
        <v>328</v>
      </c>
      <c r="C111" s="57"/>
      <c r="D111" s="68" t="s">
        <v>329</v>
      </c>
      <c r="E111" s="23"/>
      <c r="F111" s="23"/>
      <c r="G111" s="23"/>
      <c r="H111" s="28">
        <f t="shared" si="31"/>
        <v>0</v>
      </c>
      <c r="I111" s="28"/>
      <c r="J111" s="23">
        <f t="shared" si="23"/>
        <v>0</v>
      </c>
      <c r="K111" s="23"/>
      <c r="L111" s="29" t="e">
        <f>G111/K111*100</f>
        <v>#DIV/0!</v>
      </c>
      <c r="M111" s="48">
        <f t="shared" si="17"/>
        <v>0</v>
      </c>
    </row>
    <row r="112" spans="1:13" ht="30" customHeight="1" x14ac:dyDescent="0.2">
      <c r="A112" s="98"/>
      <c r="B112" s="57" t="s">
        <v>339</v>
      </c>
      <c r="C112" s="57"/>
      <c r="D112" s="68" t="s">
        <v>338</v>
      </c>
      <c r="E112" s="23"/>
      <c r="F112" s="23">
        <f t="shared" ref="F112:G112" si="35">F114</f>
        <v>2560.86</v>
      </c>
      <c r="G112" s="23">
        <f t="shared" si="35"/>
        <v>2560.8560000000002</v>
      </c>
      <c r="H112" s="28">
        <f t="shared" si="31"/>
        <v>99.999843802472611</v>
      </c>
      <c r="I112" s="28"/>
      <c r="J112" s="23">
        <f t="shared" si="23"/>
        <v>-3.9999999999054126E-3</v>
      </c>
      <c r="K112" s="23">
        <f>K114</f>
        <v>0</v>
      </c>
      <c r="L112" s="34" t="e">
        <f>G112/K112*100</f>
        <v>#DIV/0!</v>
      </c>
      <c r="M112" s="48">
        <f t="shared" si="17"/>
        <v>2560.8560000000002</v>
      </c>
    </row>
    <row r="113" spans="1:13" ht="15.75" customHeight="1" x14ac:dyDescent="0.2">
      <c r="A113" s="98"/>
      <c r="B113" s="57"/>
      <c r="C113" s="57"/>
      <c r="D113" s="65" t="s">
        <v>45</v>
      </c>
      <c r="E113" s="23"/>
      <c r="F113" s="23"/>
      <c r="G113" s="23"/>
      <c r="H113" s="28">
        <f t="shared" si="31"/>
        <v>0</v>
      </c>
      <c r="I113" s="28"/>
      <c r="J113" s="23">
        <f t="shared" si="23"/>
        <v>0</v>
      </c>
      <c r="K113" s="23"/>
      <c r="L113" s="34"/>
      <c r="M113" s="48">
        <f t="shared" si="17"/>
        <v>0</v>
      </c>
    </row>
    <row r="114" spans="1:13" ht="32.25" customHeight="1" x14ac:dyDescent="0.2">
      <c r="A114" s="98"/>
      <c r="B114" s="57" t="s">
        <v>341</v>
      </c>
      <c r="C114" s="57"/>
      <c r="D114" s="68" t="s">
        <v>340</v>
      </c>
      <c r="E114" s="23"/>
      <c r="F114" s="23">
        <v>2560.86</v>
      </c>
      <c r="G114" s="23">
        <v>2560.8560000000002</v>
      </c>
      <c r="H114" s="28">
        <f t="shared" si="31"/>
        <v>99.999843802472611</v>
      </c>
      <c r="I114" s="28"/>
      <c r="J114" s="23">
        <f t="shared" si="23"/>
        <v>-3.9999999999054126E-3</v>
      </c>
      <c r="K114" s="23"/>
      <c r="L114" s="34" t="e">
        <f>G114/K114*100</f>
        <v>#DIV/0!</v>
      </c>
      <c r="M114" s="48">
        <f t="shared" si="17"/>
        <v>2560.8560000000002</v>
      </c>
    </row>
    <row r="115" spans="1:13" ht="24" customHeight="1" x14ac:dyDescent="0.2">
      <c r="A115" s="98"/>
      <c r="B115" s="57" t="s">
        <v>381</v>
      </c>
      <c r="C115" s="57"/>
      <c r="D115" s="68" t="s">
        <v>382</v>
      </c>
      <c r="E115" s="23">
        <v>40</v>
      </c>
      <c r="F115" s="23">
        <v>198</v>
      </c>
      <c r="G115" s="23">
        <v>198</v>
      </c>
      <c r="H115" s="28">
        <f t="shared" si="31"/>
        <v>100</v>
      </c>
      <c r="I115" s="28"/>
      <c r="J115" s="23">
        <f t="shared" si="23"/>
        <v>0</v>
      </c>
      <c r="K115" s="23">
        <v>36.186999999999998</v>
      </c>
      <c r="L115" s="93" t="s">
        <v>443</v>
      </c>
      <c r="M115" s="48">
        <f t="shared" si="17"/>
        <v>161.81299999999999</v>
      </c>
    </row>
    <row r="116" spans="1:13" ht="21.75" customHeight="1" x14ac:dyDescent="0.2">
      <c r="A116" s="10" t="s">
        <v>34</v>
      </c>
      <c r="B116" s="19" t="s">
        <v>180</v>
      </c>
      <c r="C116" s="19"/>
      <c r="D116" s="64" t="s">
        <v>255</v>
      </c>
      <c r="E116" s="24">
        <v>10398.494000000001</v>
      </c>
      <c r="F116" s="24">
        <v>10298.114</v>
      </c>
      <c r="G116" s="24">
        <v>10297.710999999999</v>
      </c>
      <c r="H116" s="25">
        <f t="shared" si="31"/>
        <v>99.996086662082007</v>
      </c>
      <c r="I116" s="25" t="e">
        <f>G116/#REF!*100</f>
        <v>#REF!</v>
      </c>
      <c r="J116" s="24">
        <f t="shared" si="23"/>
        <v>-0.40300000000024738</v>
      </c>
      <c r="K116" s="24">
        <v>10397.183999999999</v>
      </c>
      <c r="L116" s="26">
        <f>G116/K116*100</f>
        <v>99.043269793051664</v>
      </c>
      <c r="M116" s="47">
        <f t="shared" si="17"/>
        <v>-99.472999999999956</v>
      </c>
    </row>
    <row r="117" spans="1:13" ht="15" hidden="1" customHeight="1" x14ac:dyDescent="0.2">
      <c r="A117" s="10" t="s">
        <v>72</v>
      </c>
      <c r="B117" s="19" t="s">
        <v>171</v>
      </c>
      <c r="C117" s="19"/>
      <c r="D117" s="64" t="s">
        <v>73</v>
      </c>
      <c r="E117" s="22"/>
      <c r="F117" s="22"/>
      <c r="G117" s="24"/>
      <c r="H117" s="25">
        <f t="shared" si="31"/>
        <v>0</v>
      </c>
      <c r="I117" s="25" t="e">
        <f>G117/#REF!*100</f>
        <v>#REF!</v>
      </c>
      <c r="J117" s="24">
        <f t="shared" si="23"/>
        <v>0</v>
      </c>
      <c r="K117" s="27"/>
      <c r="L117" s="26" t="e">
        <f>G117/K117*100</f>
        <v>#DIV/0!</v>
      </c>
      <c r="M117" s="47">
        <f t="shared" si="17"/>
        <v>0</v>
      </c>
    </row>
    <row r="118" spans="1:13" ht="21" customHeight="1" x14ac:dyDescent="0.2">
      <c r="A118" s="10" t="s">
        <v>75</v>
      </c>
      <c r="B118" s="19" t="s">
        <v>256</v>
      </c>
      <c r="C118" s="19"/>
      <c r="D118" s="64" t="s">
        <v>257</v>
      </c>
      <c r="E118" s="24">
        <f>E121+E122+E127+E126+E125</f>
        <v>77606.911000000007</v>
      </c>
      <c r="F118" s="24">
        <f>F121+F122+F127+F126+F125</f>
        <v>73708.86</v>
      </c>
      <c r="G118" s="24">
        <f>G121+G122+G127+G126+G125</f>
        <v>73706.392000000007</v>
      </c>
      <c r="H118" s="25">
        <f t="shared" si="31"/>
        <v>99.99665169153343</v>
      </c>
      <c r="I118" s="25" t="e">
        <f>G118/#REF!*100</f>
        <v>#REF!</v>
      </c>
      <c r="J118" s="24">
        <f t="shared" si="23"/>
        <v>-2.4679999999934807</v>
      </c>
      <c r="K118" s="24">
        <f>K121+K122+K127+K126+K125</f>
        <v>55584.523000000001</v>
      </c>
      <c r="L118" s="26">
        <f>G118/K118*100</f>
        <v>132.60236487052342</v>
      </c>
      <c r="M118" s="47">
        <f t="shared" si="17"/>
        <v>18121.869000000006</v>
      </c>
    </row>
    <row r="119" spans="1:13" ht="0.75" hidden="1" customHeight="1" x14ac:dyDescent="0.2">
      <c r="A119" s="10" t="s">
        <v>74</v>
      </c>
      <c r="B119" s="19"/>
      <c r="C119" s="19"/>
      <c r="D119" s="64" t="s">
        <v>79</v>
      </c>
      <c r="E119" s="22"/>
      <c r="F119" s="22"/>
      <c r="G119" s="24"/>
      <c r="H119" s="25">
        <f t="shared" si="31"/>
        <v>0</v>
      </c>
      <c r="I119" s="25" t="e">
        <f>G119/#REF!*100</f>
        <v>#REF!</v>
      </c>
      <c r="J119" s="24">
        <f t="shared" si="23"/>
        <v>0</v>
      </c>
      <c r="K119" s="27"/>
      <c r="L119" s="29" t="e">
        <f>G119/K119*100</f>
        <v>#DIV/0!</v>
      </c>
      <c r="M119" s="48">
        <f t="shared" si="17"/>
        <v>0</v>
      </c>
    </row>
    <row r="120" spans="1:13" ht="21.75" customHeight="1" x14ac:dyDescent="0.2">
      <c r="A120" s="10"/>
      <c r="B120" s="19"/>
      <c r="C120" s="19"/>
      <c r="D120" s="65" t="s">
        <v>45</v>
      </c>
      <c r="E120" s="22"/>
      <c r="F120" s="22"/>
      <c r="G120" s="24"/>
      <c r="H120" s="25">
        <f t="shared" si="31"/>
        <v>0</v>
      </c>
      <c r="I120" s="25"/>
      <c r="J120" s="24">
        <f t="shared" si="23"/>
        <v>0</v>
      </c>
      <c r="K120" s="27"/>
      <c r="L120" s="29"/>
      <c r="M120" s="48">
        <f t="shared" si="17"/>
        <v>0</v>
      </c>
    </row>
    <row r="121" spans="1:13" ht="22.5" customHeight="1" x14ac:dyDescent="0.2">
      <c r="A121" s="10"/>
      <c r="B121" s="57" t="s">
        <v>258</v>
      </c>
      <c r="C121" s="57"/>
      <c r="D121" s="68" t="s">
        <v>259</v>
      </c>
      <c r="E121" s="23">
        <v>23000</v>
      </c>
      <c r="F121" s="23">
        <v>12637.52</v>
      </c>
      <c r="G121" s="27">
        <v>12637.518</v>
      </c>
      <c r="H121" s="28">
        <f t="shared" si="31"/>
        <v>99.999984174110111</v>
      </c>
      <c r="I121" s="28"/>
      <c r="J121" s="23">
        <f t="shared" si="23"/>
        <v>-2.0000000004074536E-3</v>
      </c>
      <c r="K121" s="23">
        <v>1236.7370000000001</v>
      </c>
      <c r="L121" s="93" t="s">
        <v>462</v>
      </c>
      <c r="M121" s="48">
        <f t="shared" si="17"/>
        <v>11400.780999999999</v>
      </c>
    </row>
    <row r="122" spans="1:13" ht="22.5" customHeight="1" x14ac:dyDescent="0.2">
      <c r="A122" s="10"/>
      <c r="B122" s="57" t="s">
        <v>262</v>
      </c>
      <c r="C122" s="57"/>
      <c r="D122" s="68" t="s">
        <v>260</v>
      </c>
      <c r="E122" s="23">
        <f>E124</f>
        <v>4967.1499999999996</v>
      </c>
      <c r="F122" s="23">
        <f>F124</f>
        <v>5430.8389999999999</v>
      </c>
      <c r="G122" s="23">
        <f t="shared" ref="G122" si="36">G124</f>
        <v>5430.7939999999999</v>
      </c>
      <c r="H122" s="28">
        <f t="shared" si="31"/>
        <v>99.999171398747038</v>
      </c>
      <c r="I122" s="28"/>
      <c r="J122" s="23">
        <f t="shared" si="23"/>
        <v>-4.500000000007276E-2</v>
      </c>
      <c r="K122" s="23">
        <f>K124</f>
        <v>4030.5770000000002</v>
      </c>
      <c r="L122" s="52">
        <f>G122/K122*100</f>
        <v>134.73986478858981</v>
      </c>
      <c r="M122" s="48">
        <f t="shared" si="17"/>
        <v>1400.2169999999996</v>
      </c>
    </row>
    <row r="123" spans="1:13" ht="18.75" customHeight="1" x14ac:dyDescent="0.2">
      <c r="A123" s="10"/>
      <c r="B123" s="57"/>
      <c r="C123" s="57"/>
      <c r="D123" s="67" t="s">
        <v>44</v>
      </c>
      <c r="E123" s="23"/>
      <c r="F123" s="27"/>
      <c r="G123" s="23"/>
      <c r="H123" s="28">
        <f t="shared" si="31"/>
        <v>0</v>
      </c>
      <c r="I123" s="28"/>
      <c r="J123" s="23">
        <f t="shared" si="23"/>
        <v>0</v>
      </c>
      <c r="K123" s="27"/>
      <c r="L123" s="52"/>
      <c r="M123" s="48">
        <f t="shared" si="17"/>
        <v>0</v>
      </c>
    </row>
    <row r="124" spans="1:13" ht="22.5" customHeight="1" x14ac:dyDescent="0.2">
      <c r="A124" s="10"/>
      <c r="B124" s="57" t="s">
        <v>263</v>
      </c>
      <c r="C124" s="57"/>
      <c r="D124" s="67" t="s">
        <v>261</v>
      </c>
      <c r="E124" s="23">
        <v>4967.1499999999996</v>
      </c>
      <c r="F124" s="23">
        <v>5430.8389999999999</v>
      </c>
      <c r="G124" s="23">
        <v>5430.7939999999999</v>
      </c>
      <c r="H124" s="28">
        <f t="shared" si="31"/>
        <v>99.999171398747038</v>
      </c>
      <c r="I124" s="28"/>
      <c r="J124" s="23">
        <f t="shared" si="23"/>
        <v>-4.500000000007276E-2</v>
      </c>
      <c r="K124" s="23">
        <v>4030.5770000000002</v>
      </c>
      <c r="L124" s="52">
        <f>G124/K124*100</f>
        <v>134.73986478858981</v>
      </c>
      <c r="M124" s="48">
        <f t="shared" si="17"/>
        <v>1400.2169999999996</v>
      </c>
    </row>
    <row r="125" spans="1:13" ht="21.75" customHeight="1" x14ac:dyDescent="0.2">
      <c r="A125" s="10"/>
      <c r="B125" s="57" t="s">
        <v>405</v>
      </c>
      <c r="C125" s="57"/>
      <c r="D125" s="68" t="s">
        <v>406</v>
      </c>
      <c r="E125" s="23">
        <v>126.5</v>
      </c>
      <c r="F125" s="23"/>
      <c r="G125" s="27"/>
      <c r="H125" s="28">
        <f t="shared" si="31"/>
        <v>0</v>
      </c>
      <c r="I125" s="28"/>
      <c r="J125" s="23">
        <f t="shared" si="23"/>
        <v>0</v>
      </c>
      <c r="K125" s="23"/>
      <c r="L125" s="34" t="e">
        <f>G125/K125*100</f>
        <v>#DIV/0!</v>
      </c>
      <c r="M125" s="56">
        <f t="shared" ref="M125:M188" si="37">G125-K125</f>
        <v>0</v>
      </c>
    </row>
    <row r="126" spans="1:13" ht="21.75" customHeight="1" x14ac:dyDescent="0.2">
      <c r="A126" s="10"/>
      <c r="B126" s="57" t="s">
        <v>264</v>
      </c>
      <c r="C126" s="57"/>
      <c r="D126" s="68" t="s">
        <v>265</v>
      </c>
      <c r="E126" s="23">
        <v>850.077</v>
      </c>
      <c r="F126" s="23">
        <v>1731.172</v>
      </c>
      <c r="G126" s="27">
        <v>1731.172</v>
      </c>
      <c r="H126" s="28">
        <f t="shared" si="31"/>
        <v>100</v>
      </c>
      <c r="I126" s="28"/>
      <c r="J126" s="23">
        <f t="shared" si="23"/>
        <v>0</v>
      </c>
      <c r="K126" s="23">
        <v>797.07100000000003</v>
      </c>
      <c r="L126" s="93" t="s">
        <v>461</v>
      </c>
      <c r="M126" s="48">
        <f t="shared" si="37"/>
        <v>934.101</v>
      </c>
    </row>
    <row r="127" spans="1:13" ht="21.75" customHeight="1" x14ac:dyDescent="0.2">
      <c r="A127" s="10"/>
      <c r="B127" s="57" t="s">
        <v>267</v>
      </c>
      <c r="C127" s="57"/>
      <c r="D127" s="68" t="s">
        <v>266</v>
      </c>
      <c r="E127" s="23">
        <f>E129+E130</f>
        <v>48663.184000000001</v>
      </c>
      <c r="F127" s="23">
        <f>F129+F130</f>
        <v>53909.328999999998</v>
      </c>
      <c r="G127" s="23">
        <f t="shared" ref="G127" si="38">G129+G130</f>
        <v>53906.908000000003</v>
      </c>
      <c r="H127" s="28">
        <f t="shared" si="31"/>
        <v>99.995509126073529</v>
      </c>
      <c r="I127" s="28"/>
      <c r="J127" s="23">
        <f t="shared" si="23"/>
        <v>-2.4209999999948195</v>
      </c>
      <c r="K127" s="23">
        <f t="shared" ref="K127" si="39">K129+K130</f>
        <v>49520.137999999999</v>
      </c>
      <c r="L127" s="87">
        <f>G127/K127*100</f>
        <v>108.85855770434243</v>
      </c>
      <c r="M127" s="23">
        <f t="shared" si="37"/>
        <v>4386.7700000000041</v>
      </c>
    </row>
    <row r="128" spans="1:13" ht="20.25" customHeight="1" x14ac:dyDescent="0.2">
      <c r="A128" s="10"/>
      <c r="B128" s="57"/>
      <c r="C128" s="57"/>
      <c r="D128" s="67" t="s">
        <v>44</v>
      </c>
      <c r="E128" s="23"/>
      <c r="F128" s="27"/>
      <c r="G128" s="23"/>
      <c r="H128" s="28">
        <f t="shared" si="31"/>
        <v>0</v>
      </c>
      <c r="I128" s="28"/>
      <c r="J128" s="23">
        <f t="shared" si="23"/>
        <v>0</v>
      </c>
      <c r="K128" s="27"/>
      <c r="L128" s="29"/>
      <c r="M128" s="48">
        <f t="shared" si="37"/>
        <v>0</v>
      </c>
    </row>
    <row r="129" spans="1:13" ht="47.25" hidden="1" customHeight="1" x14ac:dyDescent="0.2">
      <c r="A129" s="10"/>
      <c r="B129" s="58" t="s">
        <v>269</v>
      </c>
      <c r="C129" s="57"/>
      <c r="D129" s="67" t="s">
        <v>268</v>
      </c>
      <c r="E129" s="23"/>
      <c r="F129" s="27"/>
      <c r="G129" s="23"/>
      <c r="H129" s="28">
        <f t="shared" si="31"/>
        <v>0</v>
      </c>
      <c r="I129" s="28"/>
      <c r="J129" s="23">
        <f t="shared" si="23"/>
        <v>0</v>
      </c>
      <c r="K129" s="23"/>
      <c r="L129" s="29" t="e">
        <f t="shared" ref="L129:L138" si="40">G129/K129*100</f>
        <v>#DIV/0!</v>
      </c>
      <c r="M129" s="48">
        <f t="shared" si="37"/>
        <v>0</v>
      </c>
    </row>
    <row r="130" spans="1:13" ht="22.5" customHeight="1" x14ac:dyDescent="0.2">
      <c r="A130" s="10"/>
      <c r="B130" s="58" t="s">
        <v>270</v>
      </c>
      <c r="C130" s="57"/>
      <c r="D130" s="67" t="s">
        <v>182</v>
      </c>
      <c r="E130" s="23">
        <v>48663.184000000001</v>
      </c>
      <c r="F130" s="23">
        <v>53909.328999999998</v>
      </c>
      <c r="G130" s="23">
        <v>53906.908000000003</v>
      </c>
      <c r="H130" s="28">
        <f t="shared" si="31"/>
        <v>99.995509126073529</v>
      </c>
      <c r="I130" s="28"/>
      <c r="J130" s="23">
        <f t="shared" si="23"/>
        <v>-2.4209999999948195</v>
      </c>
      <c r="K130" s="23">
        <v>49520.137999999999</v>
      </c>
      <c r="L130" s="29">
        <f t="shared" si="40"/>
        <v>108.85855770434243</v>
      </c>
      <c r="M130" s="48">
        <f t="shared" si="37"/>
        <v>4386.7700000000041</v>
      </c>
    </row>
    <row r="131" spans="1:13" ht="23.25" customHeight="1" x14ac:dyDescent="0.2">
      <c r="A131" s="10" t="s">
        <v>63</v>
      </c>
      <c r="B131" s="19" t="s">
        <v>271</v>
      </c>
      <c r="C131" s="19"/>
      <c r="D131" s="64" t="s">
        <v>412</v>
      </c>
      <c r="E131" s="24">
        <v>7952.9480000000003</v>
      </c>
      <c r="F131" s="24">
        <v>6421.7950000000001</v>
      </c>
      <c r="G131" s="24">
        <v>6421.6670000000004</v>
      </c>
      <c r="H131" s="25">
        <f t="shared" si="31"/>
        <v>99.998006787821794</v>
      </c>
      <c r="I131" s="25" t="e">
        <f>G131/#REF!*100</f>
        <v>#REF!</v>
      </c>
      <c r="J131" s="24">
        <f t="shared" si="23"/>
        <v>-0.12799999999970169</v>
      </c>
      <c r="K131" s="24">
        <v>7201.4</v>
      </c>
      <c r="L131" s="26">
        <f t="shared" si="40"/>
        <v>89.172480351042864</v>
      </c>
      <c r="M131" s="47">
        <f t="shared" si="37"/>
        <v>-779.73299999999927</v>
      </c>
    </row>
    <row r="132" spans="1:13" ht="15.75" hidden="1" x14ac:dyDescent="0.2">
      <c r="A132" s="10" t="s">
        <v>3</v>
      </c>
      <c r="B132" s="19"/>
      <c r="C132" s="19"/>
      <c r="D132" s="64" t="s">
        <v>4</v>
      </c>
      <c r="E132" s="24"/>
      <c r="F132" s="24"/>
      <c r="G132" s="24"/>
      <c r="H132" s="25">
        <f t="shared" si="31"/>
        <v>0</v>
      </c>
      <c r="I132" s="25" t="e">
        <f>G132/#REF!*100</f>
        <v>#REF!</v>
      </c>
      <c r="J132" s="24">
        <f t="shared" si="23"/>
        <v>0</v>
      </c>
      <c r="K132" s="22"/>
      <c r="L132" s="26" t="e">
        <f t="shared" si="40"/>
        <v>#DIV/0!</v>
      </c>
      <c r="M132" s="47">
        <f t="shared" si="37"/>
        <v>0</v>
      </c>
    </row>
    <row r="133" spans="1:13" ht="22.5" customHeight="1" x14ac:dyDescent="0.2">
      <c r="A133" s="10" t="s">
        <v>39</v>
      </c>
      <c r="B133" s="19" t="s">
        <v>272</v>
      </c>
      <c r="C133" s="19"/>
      <c r="D133" s="64" t="s">
        <v>273</v>
      </c>
      <c r="E133" s="24">
        <f>E136+E137+E135</f>
        <v>892465</v>
      </c>
      <c r="F133" s="24">
        <f>F136+F137+F135</f>
        <v>540841.02299999993</v>
      </c>
      <c r="G133" s="24">
        <f>G136+G137+G135</f>
        <v>540841.005</v>
      </c>
      <c r="H133" s="25">
        <f t="shared" ref="H133:H149" si="41">IF(F133&gt;0,G133/F133*100,0)</f>
        <v>99.999996671850113</v>
      </c>
      <c r="I133" s="25" t="e">
        <f>G133/#REF!*100</f>
        <v>#REF!</v>
      </c>
      <c r="J133" s="24">
        <f t="shared" si="23"/>
        <v>-1.7999999923631549E-2</v>
      </c>
      <c r="K133" s="24">
        <f>K136+K137+K135</f>
        <v>403106.19900000008</v>
      </c>
      <c r="L133" s="26">
        <f t="shared" si="40"/>
        <v>134.16836713046922</v>
      </c>
      <c r="M133" s="47">
        <f t="shared" si="37"/>
        <v>137734.80599999992</v>
      </c>
    </row>
    <row r="134" spans="1:13" ht="20.25" customHeight="1" x14ac:dyDescent="0.2">
      <c r="A134" s="98"/>
      <c r="B134" s="57"/>
      <c r="C134" s="57"/>
      <c r="D134" s="65" t="s">
        <v>45</v>
      </c>
      <c r="E134" s="23"/>
      <c r="F134" s="27"/>
      <c r="G134" s="23"/>
      <c r="H134" s="25">
        <f t="shared" si="41"/>
        <v>0</v>
      </c>
      <c r="I134" s="25" t="e">
        <f>G134/#REF!*100</f>
        <v>#REF!</v>
      </c>
      <c r="J134" s="23">
        <f t="shared" si="23"/>
        <v>0</v>
      </c>
      <c r="K134" s="27"/>
      <c r="L134" s="34" t="e">
        <f t="shared" si="40"/>
        <v>#DIV/0!</v>
      </c>
      <c r="M134" s="47">
        <f t="shared" si="37"/>
        <v>0</v>
      </c>
    </row>
    <row r="135" spans="1:13" ht="22.5" customHeight="1" x14ac:dyDescent="0.2">
      <c r="A135" s="98"/>
      <c r="B135" s="57" t="s">
        <v>409</v>
      </c>
      <c r="C135" s="57"/>
      <c r="D135" s="65" t="s">
        <v>410</v>
      </c>
      <c r="E135" s="23">
        <v>2300</v>
      </c>
      <c r="F135" s="23">
        <v>2670.1640000000002</v>
      </c>
      <c r="G135" s="23">
        <v>2670.1640000000002</v>
      </c>
      <c r="H135" s="28">
        <f t="shared" si="41"/>
        <v>100</v>
      </c>
      <c r="I135" s="28" t="e">
        <f>G135/#REF!*100</f>
        <v>#REF!</v>
      </c>
      <c r="J135" s="23">
        <f t="shared" si="23"/>
        <v>0</v>
      </c>
      <c r="K135" s="27">
        <v>1800.0319999999999</v>
      </c>
      <c r="L135" s="29">
        <f t="shared" si="40"/>
        <v>148.33980729231482</v>
      </c>
      <c r="M135" s="48">
        <f t="shared" si="37"/>
        <v>870.13200000000029</v>
      </c>
    </row>
    <row r="136" spans="1:13" ht="22.5" customHeight="1" x14ac:dyDescent="0.2">
      <c r="A136" s="98" t="s">
        <v>40</v>
      </c>
      <c r="B136" s="57" t="s">
        <v>274</v>
      </c>
      <c r="C136" s="57"/>
      <c r="D136" s="65" t="s">
        <v>275</v>
      </c>
      <c r="E136" s="23">
        <v>90165</v>
      </c>
      <c r="F136" s="23">
        <v>117116.924</v>
      </c>
      <c r="G136" s="23">
        <v>117116.906</v>
      </c>
      <c r="H136" s="28">
        <f t="shared" si="41"/>
        <v>99.999984630743882</v>
      </c>
      <c r="I136" s="28"/>
      <c r="J136" s="23">
        <f t="shared" ref="J136:J199" si="42">G136-F136</f>
        <v>-1.7999999996391125E-2</v>
      </c>
      <c r="K136" s="23">
        <v>89317.369000000006</v>
      </c>
      <c r="L136" s="29">
        <f t="shared" si="40"/>
        <v>131.12444680272657</v>
      </c>
      <c r="M136" s="48">
        <f t="shared" si="37"/>
        <v>27799.536999999997</v>
      </c>
    </row>
    <row r="137" spans="1:13" ht="23.25" customHeight="1" x14ac:dyDescent="0.2">
      <c r="A137" s="98"/>
      <c r="B137" s="57" t="s">
        <v>383</v>
      </c>
      <c r="C137" s="57"/>
      <c r="D137" s="65" t="s">
        <v>384</v>
      </c>
      <c r="E137" s="23">
        <v>800000</v>
      </c>
      <c r="F137" s="23">
        <v>421053.935</v>
      </c>
      <c r="G137" s="23">
        <v>421053.935</v>
      </c>
      <c r="H137" s="28">
        <f t="shared" si="41"/>
        <v>100</v>
      </c>
      <c r="I137" s="28"/>
      <c r="J137" s="23">
        <f t="shared" si="42"/>
        <v>0</v>
      </c>
      <c r="K137" s="23">
        <v>311988.79800000007</v>
      </c>
      <c r="L137" s="29">
        <f t="shared" si="40"/>
        <v>134.95802980721118</v>
      </c>
      <c r="M137" s="48">
        <f t="shared" si="37"/>
        <v>109065.13699999993</v>
      </c>
    </row>
    <row r="138" spans="1:13" ht="23.25" customHeight="1" x14ac:dyDescent="0.2">
      <c r="A138" s="98"/>
      <c r="B138" s="19" t="s">
        <v>276</v>
      </c>
      <c r="C138" s="19"/>
      <c r="D138" s="64" t="s">
        <v>448</v>
      </c>
      <c r="E138" s="24">
        <f>E140+E141</f>
        <v>79854.784</v>
      </c>
      <c r="F138" s="24">
        <f t="shared" ref="F138:G138" si="43">F140+F141</f>
        <v>61611</v>
      </c>
      <c r="G138" s="24">
        <f t="shared" si="43"/>
        <v>61610.987999999998</v>
      </c>
      <c r="H138" s="25">
        <f t="shared" si="41"/>
        <v>99.999980522958552</v>
      </c>
      <c r="I138" s="25"/>
      <c r="J138" s="24">
        <f t="shared" si="42"/>
        <v>-1.2000000002444722E-2</v>
      </c>
      <c r="K138" s="24">
        <f t="shared" ref="K138" si="44">K140</f>
        <v>44305</v>
      </c>
      <c r="L138" s="26">
        <f t="shared" si="40"/>
        <v>139.06102697212503</v>
      </c>
      <c r="M138" s="47">
        <f t="shared" si="37"/>
        <v>17305.987999999998</v>
      </c>
    </row>
    <row r="139" spans="1:13" ht="18.75" customHeight="1" x14ac:dyDescent="0.2">
      <c r="A139" s="98"/>
      <c r="B139" s="57"/>
      <c r="C139" s="57"/>
      <c r="D139" s="65" t="s">
        <v>45</v>
      </c>
      <c r="E139" s="23"/>
      <c r="F139" s="23"/>
      <c r="G139" s="23"/>
      <c r="H139" s="28">
        <f t="shared" si="41"/>
        <v>0</v>
      </c>
      <c r="I139" s="28"/>
      <c r="J139" s="23">
        <f t="shared" si="42"/>
        <v>0</v>
      </c>
      <c r="K139" s="27"/>
      <c r="L139" s="29"/>
      <c r="M139" s="48">
        <f t="shared" si="37"/>
        <v>0</v>
      </c>
    </row>
    <row r="140" spans="1:13" ht="21.75" customHeight="1" x14ac:dyDescent="0.2">
      <c r="A140" s="98" t="s">
        <v>1</v>
      </c>
      <c r="B140" s="58" t="s">
        <v>277</v>
      </c>
      <c r="C140" s="58" t="s">
        <v>162</v>
      </c>
      <c r="D140" s="66" t="s">
        <v>278</v>
      </c>
      <c r="E140" s="23">
        <v>79754.784</v>
      </c>
      <c r="F140" s="23">
        <v>61511</v>
      </c>
      <c r="G140" s="23">
        <v>61511</v>
      </c>
      <c r="H140" s="28">
        <f t="shared" si="41"/>
        <v>100</v>
      </c>
      <c r="I140" s="28"/>
      <c r="J140" s="23">
        <f t="shared" si="42"/>
        <v>0</v>
      </c>
      <c r="K140" s="23">
        <v>44305</v>
      </c>
      <c r="L140" s="29">
        <f>G140/K140*100</f>
        <v>138.83534589775422</v>
      </c>
      <c r="M140" s="48">
        <f t="shared" si="37"/>
        <v>17206</v>
      </c>
    </row>
    <row r="141" spans="1:13" ht="21.75" customHeight="1" x14ac:dyDescent="0.2">
      <c r="A141" s="98"/>
      <c r="B141" s="58" t="s">
        <v>425</v>
      </c>
      <c r="C141" s="19"/>
      <c r="D141" s="66" t="s">
        <v>426</v>
      </c>
      <c r="E141" s="23">
        <v>100</v>
      </c>
      <c r="F141" s="23">
        <v>100</v>
      </c>
      <c r="G141" s="23">
        <v>99.988</v>
      </c>
      <c r="H141" s="28">
        <f t="shared" si="41"/>
        <v>99.988</v>
      </c>
      <c r="I141" s="28"/>
      <c r="J141" s="23">
        <f t="shared" si="42"/>
        <v>-1.2000000000000455E-2</v>
      </c>
      <c r="K141" s="23"/>
      <c r="L141" s="34" t="e">
        <f>G141/K141*100</f>
        <v>#DIV/0!</v>
      </c>
      <c r="M141" s="48">
        <f t="shared" si="37"/>
        <v>99.988</v>
      </c>
    </row>
    <row r="142" spans="1:13" ht="20.25" customHeight="1" x14ac:dyDescent="0.2">
      <c r="A142" s="98"/>
      <c r="B142" s="19" t="s">
        <v>174</v>
      </c>
      <c r="C142" s="19"/>
      <c r="D142" s="64" t="s">
        <v>355</v>
      </c>
      <c r="E142" s="24"/>
      <c r="F142" s="24"/>
      <c r="G142" s="24"/>
      <c r="H142" s="25">
        <f t="shared" si="41"/>
        <v>0</v>
      </c>
      <c r="I142" s="25"/>
      <c r="J142" s="24">
        <f t="shared" si="42"/>
        <v>0</v>
      </c>
      <c r="K142" s="24">
        <v>44.908999999999999</v>
      </c>
      <c r="L142" s="26">
        <f>G142/K142*100</f>
        <v>0</v>
      </c>
      <c r="M142" s="47">
        <f t="shared" si="37"/>
        <v>-44.908999999999999</v>
      </c>
    </row>
    <row r="143" spans="1:13" ht="21" customHeight="1" x14ac:dyDescent="0.2">
      <c r="A143" s="98"/>
      <c r="B143" s="19" t="s">
        <v>279</v>
      </c>
      <c r="C143" s="58"/>
      <c r="D143" s="64" t="s">
        <v>98</v>
      </c>
      <c r="E143" s="24">
        <f>E145</f>
        <v>132400</v>
      </c>
      <c r="F143" s="24">
        <f>F145+F146</f>
        <v>0</v>
      </c>
      <c r="G143" s="24">
        <f>G145+G146</f>
        <v>0</v>
      </c>
      <c r="H143" s="25">
        <f t="shared" si="41"/>
        <v>0</v>
      </c>
      <c r="I143" s="25"/>
      <c r="J143" s="24">
        <f t="shared" si="42"/>
        <v>0</v>
      </c>
      <c r="K143" s="27"/>
      <c r="L143" s="35" t="e">
        <f>G143/K143*100</f>
        <v>#DIV/0!</v>
      </c>
      <c r="M143" s="47">
        <f t="shared" si="37"/>
        <v>0</v>
      </c>
    </row>
    <row r="144" spans="1:13" ht="22.5" customHeight="1" x14ac:dyDescent="0.2">
      <c r="A144" s="98"/>
      <c r="B144" s="19"/>
      <c r="C144" s="58"/>
      <c r="D144" s="65" t="s">
        <v>45</v>
      </c>
      <c r="E144" s="24"/>
      <c r="F144" s="24"/>
      <c r="G144" s="24"/>
      <c r="H144" s="28">
        <f t="shared" si="41"/>
        <v>0</v>
      </c>
      <c r="I144" s="28"/>
      <c r="J144" s="24">
        <f t="shared" si="42"/>
        <v>0</v>
      </c>
      <c r="K144" s="27"/>
      <c r="L144" s="26"/>
      <c r="M144" s="47">
        <f t="shared" si="37"/>
        <v>0</v>
      </c>
    </row>
    <row r="145" spans="1:13" ht="21.75" customHeight="1" x14ac:dyDescent="0.2">
      <c r="A145" s="98"/>
      <c r="B145" s="57" t="s">
        <v>385</v>
      </c>
      <c r="C145" s="58"/>
      <c r="D145" s="65" t="s">
        <v>390</v>
      </c>
      <c r="E145" s="23">
        <v>132400</v>
      </c>
      <c r="F145" s="23"/>
      <c r="G145" s="23"/>
      <c r="H145" s="28">
        <f t="shared" si="41"/>
        <v>0</v>
      </c>
      <c r="I145" s="28"/>
      <c r="J145" s="23">
        <f t="shared" si="42"/>
        <v>0</v>
      </c>
      <c r="K145" s="27"/>
      <c r="L145" s="34" t="e">
        <f>G145/K145*100</f>
        <v>#DIV/0!</v>
      </c>
      <c r="M145" s="48">
        <f t="shared" si="37"/>
        <v>0</v>
      </c>
    </row>
    <row r="146" spans="1:13" ht="47.25" hidden="1" x14ac:dyDescent="0.2">
      <c r="A146" s="98"/>
      <c r="B146" s="57" t="s">
        <v>388</v>
      </c>
      <c r="C146" s="58"/>
      <c r="D146" s="65" t="s">
        <v>389</v>
      </c>
      <c r="E146" s="24"/>
      <c r="F146" s="23">
        <f>F148</f>
        <v>0</v>
      </c>
      <c r="G146" s="23">
        <f t="shared" ref="G146" si="45">G148</f>
        <v>0</v>
      </c>
      <c r="H146" s="28">
        <f t="shared" si="41"/>
        <v>0</v>
      </c>
      <c r="I146" s="28"/>
      <c r="J146" s="23">
        <f t="shared" si="42"/>
        <v>0</v>
      </c>
      <c r="K146" s="27"/>
      <c r="L146" s="34" t="e">
        <f>G146/K146*100</f>
        <v>#DIV/0!</v>
      </c>
      <c r="M146" s="48">
        <f t="shared" si="37"/>
        <v>0</v>
      </c>
    </row>
    <row r="147" spans="1:13" ht="15.75" hidden="1" x14ac:dyDescent="0.2">
      <c r="A147" s="98"/>
      <c r="B147" s="57"/>
      <c r="C147" s="58"/>
      <c r="D147" s="67" t="s">
        <v>44</v>
      </c>
      <c r="E147" s="24"/>
      <c r="F147" s="24"/>
      <c r="G147" s="23"/>
      <c r="H147" s="28">
        <f t="shared" si="41"/>
        <v>0</v>
      </c>
      <c r="I147" s="28"/>
      <c r="J147" s="23">
        <f t="shared" si="42"/>
        <v>0</v>
      </c>
      <c r="K147" s="27"/>
      <c r="L147" s="34"/>
      <c r="M147" s="48">
        <f t="shared" si="37"/>
        <v>0</v>
      </c>
    </row>
    <row r="148" spans="1:13" ht="47.25" hidden="1" x14ac:dyDescent="0.2">
      <c r="A148" s="98"/>
      <c r="B148" s="58" t="s">
        <v>386</v>
      </c>
      <c r="C148" s="58"/>
      <c r="D148" s="66" t="s">
        <v>387</v>
      </c>
      <c r="E148" s="24"/>
      <c r="F148" s="23"/>
      <c r="G148" s="23"/>
      <c r="H148" s="28">
        <f t="shared" si="41"/>
        <v>0</v>
      </c>
      <c r="I148" s="28"/>
      <c r="J148" s="23">
        <f t="shared" si="42"/>
        <v>0</v>
      </c>
      <c r="K148" s="27"/>
      <c r="L148" s="34" t="e">
        <f>G148/K148*100</f>
        <v>#DIV/0!</v>
      </c>
      <c r="M148" s="48">
        <f t="shared" si="37"/>
        <v>0</v>
      </c>
    </row>
    <row r="149" spans="1:13" ht="21.75" customHeight="1" x14ac:dyDescent="0.2">
      <c r="A149" s="98"/>
      <c r="B149" s="19" t="s">
        <v>183</v>
      </c>
      <c r="C149" s="58"/>
      <c r="D149" s="64" t="s">
        <v>280</v>
      </c>
      <c r="E149" s="24">
        <f>E151</f>
        <v>531278.1</v>
      </c>
      <c r="F149" s="24">
        <f>F151</f>
        <v>531278.1</v>
      </c>
      <c r="G149" s="24">
        <f t="shared" ref="G149" si="46">G151</f>
        <v>531278.1</v>
      </c>
      <c r="H149" s="25">
        <f t="shared" si="41"/>
        <v>100</v>
      </c>
      <c r="I149" s="25"/>
      <c r="J149" s="24">
        <f t="shared" si="42"/>
        <v>0</v>
      </c>
      <c r="K149" s="22">
        <f>K151+K152</f>
        <v>0</v>
      </c>
      <c r="L149" s="35" t="e">
        <f>G149/K149*100</f>
        <v>#DIV/0!</v>
      </c>
      <c r="M149" s="47">
        <f t="shared" si="37"/>
        <v>531278.1</v>
      </c>
    </row>
    <row r="150" spans="1:13" ht="21" customHeight="1" x14ac:dyDescent="0.2">
      <c r="A150" s="98"/>
      <c r="B150" s="58"/>
      <c r="C150" s="58"/>
      <c r="D150" s="65" t="s">
        <v>45</v>
      </c>
      <c r="E150" s="23"/>
      <c r="F150" s="23"/>
      <c r="G150" s="23"/>
      <c r="H150" s="28"/>
      <c r="I150" s="28"/>
      <c r="J150" s="23">
        <f t="shared" si="42"/>
        <v>0</v>
      </c>
      <c r="K150" s="27"/>
      <c r="L150" s="34"/>
      <c r="M150" s="48">
        <f t="shared" si="37"/>
        <v>0</v>
      </c>
    </row>
    <row r="151" spans="1:13" ht="21.75" customHeight="1" x14ac:dyDescent="0.2">
      <c r="A151" s="98" t="s">
        <v>110</v>
      </c>
      <c r="B151" s="57" t="s">
        <v>184</v>
      </c>
      <c r="C151" s="57"/>
      <c r="D151" s="65" t="s">
        <v>111</v>
      </c>
      <c r="E151" s="23">
        <v>531278.1</v>
      </c>
      <c r="F151" s="23">
        <v>531278.1</v>
      </c>
      <c r="G151" s="23">
        <v>531278.1</v>
      </c>
      <c r="H151" s="28">
        <f>IF(F151&gt;0,G151/F151*100,0)</f>
        <v>100</v>
      </c>
      <c r="I151" s="28" t="e">
        <f>G151/#REF!*100</f>
        <v>#REF!</v>
      </c>
      <c r="J151" s="23">
        <f t="shared" si="42"/>
        <v>0</v>
      </c>
      <c r="K151" s="23"/>
      <c r="L151" s="34" t="e">
        <f t="shared" ref="L151:L161" si="47">G151/K151*100</f>
        <v>#DIV/0!</v>
      </c>
      <c r="M151" s="48">
        <f t="shared" si="37"/>
        <v>531278.1</v>
      </c>
    </row>
    <row r="152" spans="1:13" ht="19.5" hidden="1" customHeight="1" x14ac:dyDescent="0.2">
      <c r="A152" s="98" t="s">
        <v>15</v>
      </c>
      <c r="B152" s="57" t="s">
        <v>413</v>
      </c>
      <c r="C152" s="57"/>
      <c r="D152" s="65" t="s">
        <v>414</v>
      </c>
      <c r="E152" s="27"/>
      <c r="F152" s="27"/>
      <c r="G152" s="23"/>
      <c r="H152" s="28">
        <f>IF(F152&gt;0,G152/F152*100,0)</f>
        <v>0</v>
      </c>
      <c r="I152" s="28" t="e">
        <f>G152/#REF!*100</f>
        <v>#REF!</v>
      </c>
      <c r="J152" s="23">
        <f t="shared" si="42"/>
        <v>0</v>
      </c>
      <c r="K152" s="27"/>
      <c r="L152" s="29" t="e">
        <f t="shared" si="47"/>
        <v>#DIV/0!</v>
      </c>
      <c r="M152" s="48">
        <f t="shared" si="37"/>
        <v>0</v>
      </c>
    </row>
    <row r="153" spans="1:13" ht="14.25" hidden="1" customHeight="1" x14ac:dyDescent="0.2">
      <c r="A153" s="98" t="s">
        <v>13</v>
      </c>
      <c r="B153" s="57"/>
      <c r="C153" s="57"/>
      <c r="D153" s="65" t="s">
        <v>90</v>
      </c>
      <c r="E153" s="27"/>
      <c r="F153" s="27"/>
      <c r="G153" s="23"/>
      <c r="H153" s="28">
        <f>IF(F153&gt;0,G153/F153*100,0)</f>
        <v>0</v>
      </c>
      <c r="I153" s="28" t="e">
        <f>G153/#REF!*100</f>
        <v>#REF!</v>
      </c>
      <c r="J153" s="23">
        <f t="shared" si="42"/>
        <v>0</v>
      </c>
      <c r="K153" s="27"/>
      <c r="L153" s="29" t="e">
        <f t="shared" si="47"/>
        <v>#DIV/0!</v>
      </c>
      <c r="M153" s="48">
        <f t="shared" si="37"/>
        <v>0</v>
      </c>
    </row>
    <row r="154" spans="1:13" ht="18" hidden="1" customHeight="1" x14ac:dyDescent="0.2">
      <c r="A154" s="98" t="s">
        <v>12</v>
      </c>
      <c r="B154" s="19" t="s">
        <v>376</v>
      </c>
      <c r="C154" s="19"/>
      <c r="D154" s="64" t="s">
        <v>377</v>
      </c>
      <c r="E154" s="23"/>
      <c r="F154" s="23"/>
      <c r="G154" s="23"/>
      <c r="H154" s="28">
        <f>IF(F154&gt;0,G154/F154*100,0)</f>
        <v>0</v>
      </c>
      <c r="I154" s="28" t="e">
        <f>G154/#REF!*100</f>
        <v>#REF!</v>
      </c>
      <c r="J154" s="23">
        <f t="shared" si="42"/>
        <v>0</v>
      </c>
      <c r="K154" s="22">
        <f>K156</f>
        <v>0</v>
      </c>
      <c r="L154" s="29" t="e">
        <f t="shared" si="47"/>
        <v>#DIV/0!</v>
      </c>
      <c r="M154" s="48">
        <f t="shared" si="37"/>
        <v>0</v>
      </c>
    </row>
    <row r="155" spans="1:13" ht="16.5" hidden="1" customHeight="1" x14ac:dyDescent="0.2">
      <c r="A155" s="98"/>
      <c r="B155" s="19"/>
      <c r="C155" s="19"/>
      <c r="D155" s="65" t="s">
        <v>45</v>
      </c>
      <c r="E155" s="23"/>
      <c r="F155" s="23"/>
      <c r="G155" s="23"/>
      <c r="H155" s="28"/>
      <c r="I155" s="28"/>
      <c r="J155" s="23">
        <f t="shared" si="42"/>
        <v>0</v>
      </c>
      <c r="K155" s="27"/>
      <c r="L155" s="29" t="e">
        <f t="shared" si="47"/>
        <v>#DIV/0!</v>
      </c>
      <c r="M155" s="48">
        <f t="shared" si="37"/>
        <v>0</v>
      </c>
    </row>
    <row r="156" spans="1:13" ht="24.75" hidden="1" customHeight="1" x14ac:dyDescent="0.2">
      <c r="A156" s="98"/>
      <c r="B156" s="57" t="s">
        <v>378</v>
      </c>
      <c r="C156" s="57"/>
      <c r="D156" s="65" t="s">
        <v>379</v>
      </c>
      <c r="E156" s="23"/>
      <c r="F156" s="23"/>
      <c r="G156" s="23"/>
      <c r="H156" s="28"/>
      <c r="I156" s="28"/>
      <c r="J156" s="23">
        <f t="shared" si="42"/>
        <v>0</v>
      </c>
      <c r="K156" s="27"/>
      <c r="L156" s="29" t="e">
        <f t="shared" si="47"/>
        <v>#DIV/0!</v>
      </c>
      <c r="M156" s="48">
        <f t="shared" si="37"/>
        <v>0</v>
      </c>
    </row>
    <row r="157" spans="1:13" ht="46.5" customHeight="1" x14ac:dyDescent="0.2">
      <c r="A157" s="98" t="s">
        <v>189</v>
      </c>
      <c r="B157" s="19" t="s">
        <v>281</v>
      </c>
      <c r="C157" s="19"/>
      <c r="D157" s="64" t="s">
        <v>282</v>
      </c>
      <c r="E157" s="24">
        <f>E159</f>
        <v>2000</v>
      </c>
      <c r="F157" s="24">
        <f>F159</f>
        <v>132285.37899999999</v>
      </c>
      <c r="G157" s="24">
        <f t="shared" ref="G157" si="48">G159</f>
        <v>132165.258</v>
      </c>
      <c r="H157" s="25">
        <f t="shared" ref="H157:H168" si="49">IF(F157&gt;0,G157/F157*100,0)</f>
        <v>99.909195558187889</v>
      </c>
      <c r="I157" s="25" t="e">
        <f>G157/#REF!*100</f>
        <v>#REF!</v>
      </c>
      <c r="J157" s="24">
        <f t="shared" si="42"/>
        <v>-120.12099999998463</v>
      </c>
      <c r="K157" s="24">
        <f t="shared" ref="K157" si="50">K159</f>
        <v>83002.98</v>
      </c>
      <c r="L157" s="45">
        <f t="shared" si="47"/>
        <v>159.22953368662186</v>
      </c>
      <c r="M157" s="47">
        <f t="shared" si="37"/>
        <v>49162.278000000006</v>
      </c>
    </row>
    <row r="158" spans="1:13" ht="21" customHeight="1" x14ac:dyDescent="0.2">
      <c r="A158" s="98" t="s">
        <v>41</v>
      </c>
      <c r="B158" s="57"/>
      <c r="C158" s="57"/>
      <c r="D158" s="65" t="s">
        <v>45</v>
      </c>
      <c r="E158" s="23"/>
      <c r="F158" s="23"/>
      <c r="G158" s="23"/>
      <c r="H158" s="28">
        <f t="shared" si="49"/>
        <v>0</v>
      </c>
      <c r="I158" s="28" t="e">
        <f>G158/#REF!*100</f>
        <v>#REF!</v>
      </c>
      <c r="J158" s="23">
        <f t="shared" si="42"/>
        <v>0</v>
      </c>
      <c r="K158" s="27"/>
      <c r="L158" s="34" t="e">
        <f t="shared" si="47"/>
        <v>#DIV/0!</v>
      </c>
      <c r="M158" s="48">
        <f t="shared" si="37"/>
        <v>0</v>
      </c>
    </row>
    <row r="159" spans="1:13" ht="23.25" customHeight="1" x14ac:dyDescent="0.2">
      <c r="A159" s="98" t="s">
        <v>12</v>
      </c>
      <c r="B159" s="57" t="s">
        <v>283</v>
      </c>
      <c r="C159" s="57"/>
      <c r="D159" s="65" t="s">
        <v>284</v>
      </c>
      <c r="E159" s="23">
        <v>2000</v>
      </c>
      <c r="F159" s="23">
        <v>132285.37899999999</v>
      </c>
      <c r="G159" s="23">
        <v>132165.258</v>
      </c>
      <c r="H159" s="28">
        <f t="shared" si="49"/>
        <v>99.909195558187889</v>
      </c>
      <c r="I159" s="28" t="e">
        <f>G159/#REF!*100</f>
        <v>#REF!</v>
      </c>
      <c r="J159" s="23">
        <f t="shared" si="42"/>
        <v>-120.12099999998463</v>
      </c>
      <c r="K159" s="23">
        <v>83002.98</v>
      </c>
      <c r="L159" s="52">
        <f t="shared" si="47"/>
        <v>159.22953368662186</v>
      </c>
      <c r="M159" s="48">
        <f t="shared" si="37"/>
        <v>49162.278000000006</v>
      </c>
    </row>
    <row r="160" spans="1:13" ht="14.25" hidden="1" customHeight="1" x14ac:dyDescent="0.2">
      <c r="A160" s="98" t="s">
        <v>18</v>
      </c>
      <c r="B160" s="57"/>
      <c r="C160" s="57"/>
      <c r="D160" s="65" t="s">
        <v>19</v>
      </c>
      <c r="E160" s="23"/>
      <c r="F160" s="23"/>
      <c r="G160" s="23"/>
      <c r="H160" s="28">
        <f t="shared" si="49"/>
        <v>0</v>
      </c>
      <c r="I160" s="28" t="e">
        <f>G160/#REF!*100</f>
        <v>#REF!</v>
      </c>
      <c r="J160" s="23">
        <f t="shared" si="42"/>
        <v>0</v>
      </c>
      <c r="K160" s="27"/>
      <c r="L160" s="52" t="e">
        <f t="shared" si="47"/>
        <v>#DIV/0!</v>
      </c>
      <c r="M160" s="48">
        <f t="shared" si="37"/>
        <v>0</v>
      </c>
    </row>
    <row r="161" spans="1:14" ht="34.5" customHeight="1" x14ac:dyDescent="0.2">
      <c r="A161" s="98"/>
      <c r="B161" s="19" t="s">
        <v>330</v>
      </c>
      <c r="C161" s="19"/>
      <c r="D161" s="64" t="s">
        <v>331</v>
      </c>
      <c r="E161" s="24"/>
      <c r="F161" s="24">
        <v>276124.451</v>
      </c>
      <c r="G161" s="24">
        <v>264391.60399999999</v>
      </c>
      <c r="H161" s="25">
        <f t="shared" si="49"/>
        <v>95.75088444449274</v>
      </c>
      <c r="I161" s="25"/>
      <c r="J161" s="24">
        <f t="shared" si="42"/>
        <v>-11732.847000000009</v>
      </c>
      <c r="K161" s="24">
        <v>153363.609</v>
      </c>
      <c r="L161" s="45">
        <f t="shared" si="47"/>
        <v>172.3952675109517</v>
      </c>
      <c r="M161" s="47">
        <f t="shared" si="37"/>
        <v>111027.995</v>
      </c>
    </row>
    <row r="162" spans="1:14" ht="112.5" customHeight="1" x14ac:dyDescent="0.2">
      <c r="A162" s="98"/>
      <c r="B162" s="19" t="s">
        <v>441</v>
      </c>
      <c r="C162" s="19"/>
      <c r="D162" s="64" t="s">
        <v>442</v>
      </c>
      <c r="E162" s="24"/>
      <c r="F162" s="24">
        <v>10507.194</v>
      </c>
      <c r="G162" s="24">
        <v>10507.194</v>
      </c>
      <c r="H162" s="25">
        <f t="shared" si="49"/>
        <v>100</v>
      </c>
      <c r="I162" s="25"/>
      <c r="J162" s="24">
        <f t="shared" si="42"/>
        <v>0</v>
      </c>
      <c r="K162" s="24"/>
      <c r="L162" s="35" t="e">
        <f>G162/K162*100</f>
        <v>#DIV/0!</v>
      </c>
      <c r="M162" s="47">
        <f t="shared" si="37"/>
        <v>10507.194</v>
      </c>
    </row>
    <row r="163" spans="1:14" ht="24" customHeight="1" x14ac:dyDescent="0.2">
      <c r="A163" s="98"/>
      <c r="B163" s="57"/>
      <c r="C163" s="57"/>
      <c r="D163" s="71" t="s">
        <v>81</v>
      </c>
      <c r="E163" s="24">
        <f>E7+E8+E9+E10+E81+E82+E84+E101+E102+E116+E118+E131+E133+E138+E143+E149+E157+E142+E100</f>
        <v>6204622.4009999987</v>
      </c>
      <c r="F163" s="80">
        <f>F7+F8+F9+F10+F81+F82+F84+F101+F102+F116+F118+F131+F133+F138+F143+F149+F157+F142+F100+F161+F162</f>
        <v>6810778.2673299992</v>
      </c>
      <c r="G163" s="24">
        <f t="shared" ref="G163" si="51">G7+G8+G9+G10+G81+G82+G84+G101+G102+G116+G118+G131+G133+G138+G143+G149+G157+G142+G100+G161+G162</f>
        <v>6763449.9580000006</v>
      </c>
      <c r="H163" s="25">
        <f t="shared" si="49"/>
        <v>99.305096899762205</v>
      </c>
      <c r="I163" s="25" t="e">
        <f>G163/#REF!*100</f>
        <v>#REF!</v>
      </c>
      <c r="J163" s="24">
        <f t="shared" si="42"/>
        <v>-47328.309329998679</v>
      </c>
      <c r="K163" s="24">
        <f>K7+K8+K9+K10+K81+K82+K84+K101+K102+K116+K118+K131+K133+K138+K143+K149+K157+K142+K100+K161+K154</f>
        <v>5504718.2810000014</v>
      </c>
      <c r="L163" s="26">
        <f>G163/K163*100</f>
        <v>122.8664140968779</v>
      </c>
      <c r="M163" s="47">
        <f t="shared" si="37"/>
        <v>1258731.6769999992</v>
      </c>
    </row>
    <row r="164" spans="1:14" ht="15.75" hidden="1" customHeight="1" x14ac:dyDescent="0.2">
      <c r="A164" s="98"/>
      <c r="B164" s="57"/>
      <c r="C164" s="57"/>
      <c r="D164" s="72"/>
      <c r="E164" s="27"/>
      <c r="F164" s="27"/>
      <c r="G164" s="22"/>
      <c r="H164" s="28">
        <f t="shared" si="49"/>
        <v>0</v>
      </c>
      <c r="I164" s="28"/>
      <c r="J164" s="24">
        <f t="shared" si="42"/>
        <v>0</v>
      </c>
      <c r="K164" s="27"/>
      <c r="L164" s="29" t="e">
        <f>G164/K164*100</f>
        <v>#DIV/0!</v>
      </c>
      <c r="M164" s="48">
        <f t="shared" si="37"/>
        <v>0</v>
      </c>
    </row>
    <row r="165" spans="1:14" s="7" customFormat="1" ht="15.75" hidden="1" customHeight="1" x14ac:dyDescent="0.2">
      <c r="A165" s="10"/>
      <c r="B165" s="19"/>
      <c r="C165" s="19"/>
      <c r="D165" s="73" t="s">
        <v>9</v>
      </c>
      <c r="E165" s="22">
        <f>E166</f>
        <v>0</v>
      </c>
      <c r="F165" s="22">
        <f>F166</f>
        <v>0</v>
      </c>
      <c r="G165" s="22">
        <f>G166</f>
        <v>0</v>
      </c>
      <c r="H165" s="28">
        <f t="shared" si="49"/>
        <v>0</v>
      </c>
      <c r="I165" s="25" t="e">
        <f>G165/#REF!*100</f>
        <v>#REF!</v>
      </c>
      <c r="J165" s="24">
        <f t="shared" si="42"/>
        <v>0</v>
      </c>
      <c r="K165" s="27"/>
      <c r="L165" s="29" t="e">
        <f>G165/K165*100</f>
        <v>#DIV/0!</v>
      </c>
      <c r="M165" s="48">
        <f t="shared" si="37"/>
        <v>0</v>
      </c>
      <c r="N165" s="54"/>
    </row>
    <row r="166" spans="1:14" ht="25.5" hidden="1" customHeight="1" x14ac:dyDescent="0.2">
      <c r="A166" s="98" t="s">
        <v>93</v>
      </c>
      <c r="B166" s="57"/>
      <c r="C166" s="57"/>
      <c r="D166" s="65" t="s">
        <v>0</v>
      </c>
      <c r="E166" s="27"/>
      <c r="F166" s="27"/>
      <c r="G166" s="27"/>
      <c r="H166" s="28">
        <f t="shared" si="49"/>
        <v>0</v>
      </c>
      <c r="I166" s="28" t="e">
        <f>G166/#REF!*100</f>
        <v>#REF!</v>
      </c>
      <c r="J166" s="24">
        <f t="shared" si="42"/>
        <v>0</v>
      </c>
      <c r="K166" s="27"/>
      <c r="L166" s="29" t="e">
        <f>G166/K166*100</f>
        <v>#DIV/0!</v>
      </c>
      <c r="M166" s="48">
        <f t="shared" si="37"/>
        <v>0</v>
      </c>
    </row>
    <row r="167" spans="1:14" ht="9" customHeight="1" x14ac:dyDescent="0.2">
      <c r="A167" s="98"/>
      <c r="B167" s="57"/>
      <c r="C167" s="57"/>
      <c r="D167" s="65"/>
      <c r="E167" s="27" t="s">
        <v>188</v>
      </c>
      <c r="F167" s="27"/>
      <c r="G167" s="22"/>
      <c r="H167" s="28">
        <f t="shared" si="49"/>
        <v>0</v>
      </c>
      <c r="I167" s="28"/>
      <c r="J167" s="24">
        <f t="shared" si="42"/>
        <v>0</v>
      </c>
      <c r="K167" s="27"/>
      <c r="L167" s="29"/>
      <c r="M167" s="48">
        <f t="shared" si="37"/>
        <v>0</v>
      </c>
    </row>
    <row r="168" spans="1:14" ht="24" customHeight="1" x14ac:dyDescent="0.2">
      <c r="A168" s="98"/>
      <c r="B168" s="57"/>
      <c r="C168" s="57"/>
      <c r="D168" s="78" t="s">
        <v>54</v>
      </c>
      <c r="E168" s="27"/>
      <c r="F168" s="27"/>
      <c r="G168" s="27"/>
      <c r="H168" s="28">
        <f t="shared" si="49"/>
        <v>0</v>
      </c>
      <c r="I168" s="28"/>
      <c r="J168" s="24">
        <f t="shared" si="42"/>
        <v>0</v>
      </c>
      <c r="K168" s="27"/>
      <c r="L168" s="29"/>
      <c r="M168" s="48">
        <f t="shared" si="37"/>
        <v>0</v>
      </c>
    </row>
    <row r="169" spans="1:14" ht="33" customHeight="1" x14ac:dyDescent="0.2">
      <c r="A169" s="10"/>
      <c r="B169" s="19"/>
      <c r="C169" s="19"/>
      <c r="D169" s="64" t="s">
        <v>17</v>
      </c>
      <c r="E169" s="24">
        <v>101295.21400000001</v>
      </c>
      <c r="F169" s="24">
        <v>101295.21400000001</v>
      </c>
      <c r="G169" s="24">
        <v>353962.28399999999</v>
      </c>
      <c r="H169" s="94" t="s">
        <v>456</v>
      </c>
      <c r="I169" s="25"/>
      <c r="J169" s="24">
        <f t="shared" si="42"/>
        <v>252667.06999999998</v>
      </c>
      <c r="K169" s="24">
        <v>192386.98800000001</v>
      </c>
      <c r="L169" s="45">
        <f>G169/K169*100</f>
        <v>183.98452394296018</v>
      </c>
      <c r="M169" s="47">
        <f t="shared" si="37"/>
        <v>161575.29599999997</v>
      </c>
    </row>
    <row r="170" spans="1:14" ht="21.75" customHeight="1" x14ac:dyDescent="0.2">
      <c r="A170" s="10" t="s">
        <v>55</v>
      </c>
      <c r="B170" s="20" t="s">
        <v>199</v>
      </c>
      <c r="C170" s="20"/>
      <c r="D170" s="64" t="s">
        <v>52</v>
      </c>
      <c r="E170" s="22"/>
      <c r="F170" s="24">
        <v>11661.800999999999</v>
      </c>
      <c r="G170" s="24">
        <v>11661.796</v>
      </c>
      <c r="H170" s="25">
        <f t="shared" ref="H169:H201" si="52">IF(F170&gt;0,G170/F170*100,0)</f>
        <v>99.999957124975808</v>
      </c>
      <c r="I170" s="25"/>
      <c r="J170" s="24">
        <f t="shared" si="42"/>
        <v>-4.9999999991996447E-3</v>
      </c>
      <c r="K170" s="24">
        <v>5001.4709999999995</v>
      </c>
      <c r="L170" s="94" t="s">
        <v>438</v>
      </c>
      <c r="M170" s="47">
        <f t="shared" si="37"/>
        <v>6660.3250000000007</v>
      </c>
    </row>
    <row r="171" spans="1:14" ht="23.25" customHeight="1" x14ac:dyDescent="0.2">
      <c r="A171" s="10" t="s">
        <v>56</v>
      </c>
      <c r="B171" s="19" t="s">
        <v>116</v>
      </c>
      <c r="C171" s="19"/>
      <c r="D171" s="64" t="s">
        <v>51</v>
      </c>
      <c r="E171" s="24">
        <v>108892.099</v>
      </c>
      <c r="F171" s="24">
        <v>274859.527</v>
      </c>
      <c r="G171" s="24">
        <v>260195.46299999999</v>
      </c>
      <c r="H171" s="25">
        <f t="shared" si="52"/>
        <v>94.664887857425441</v>
      </c>
      <c r="I171" s="25"/>
      <c r="J171" s="24">
        <f t="shared" si="42"/>
        <v>-14664.064000000013</v>
      </c>
      <c r="K171" s="24">
        <f>112461.249+315516.868</f>
        <v>427978.11700000003</v>
      </c>
      <c r="L171" s="45">
        <f t="shared" ref="L170:L171" si="53">G171/K171*100</f>
        <v>60.796440907748547</v>
      </c>
      <c r="M171" s="47">
        <f t="shared" si="37"/>
        <v>-167782.65400000004</v>
      </c>
    </row>
    <row r="172" spans="1:14" ht="24" customHeight="1" x14ac:dyDescent="0.2">
      <c r="A172" s="10" t="s">
        <v>57</v>
      </c>
      <c r="B172" s="19" t="s">
        <v>117</v>
      </c>
      <c r="C172" s="19"/>
      <c r="D172" s="64" t="s">
        <v>50</v>
      </c>
      <c r="E172" s="24">
        <v>118207.57799999999</v>
      </c>
      <c r="F172" s="24">
        <v>80725.917000000001</v>
      </c>
      <c r="G172" s="24">
        <v>80725.78</v>
      </c>
      <c r="H172" s="25">
        <f t="shared" si="52"/>
        <v>99.999830289942693</v>
      </c>
      <c r="I172" s="25"/>
      <c r="J172" s="24">
        <f t="shared" si="42"/>
        <v>-0.13700000000244472</v>
      </c>
      <c r="K172" s="24">
        <f>97231.307+25353.576</f>
        <v>122584.883</v>
      </c>
      <c r="L172" s="26">
        <f t="shared" ref="L172:L196" si="54">G172/K172*100</f>
        <v>65.852964920641966</v>
      </c>
      <c r="M172" s="47">
        <f t="shared" si="37"/>
        <v>-41859.103000000003</v>
      </c>
    </row>
    <row r="173" spans="1:14" ht="24" customHeight="1" x14ac:dyDescent="0.2">
      <c r="A173" s="10" t="s">
        <v>58</v>
      </c>
      <c r="B173" s="19" t="s">
        <v>118</v>
      </c>
      <c r="C173" s="19"/>
      <c r="D173" s="64" t="s">
        <v>103</v>
      </c>
      <c r="E173" s="24">
        <f>E176+E179+E185+E188+E191+E201</f>
        <v>1191.96</v>
      </c>
      <c r="F173" s="80">
        <f>F176+F179+F185+F188+F191+F201+F195+F182</f>
        <v>195815.25719999999</v>
      </c>
      <c r="G173" s="24">
        <f>G176+G179+G185+G188+G191+G201+G195+G182</f>
        <v>195814.44699999999</v>
      </c>
      <c r="H173" s="25">
        <f t="shared" si="52"/>
        <v>99.999586242659745</v>
      </c>
      <c r="I173" s="25"/>
      <c r="J173" s="24">
        <f t="shared" si="42"/>
        <v>-0.81020000000717118</v>
      </c>
      <c r="K173" s="24">
        <f>K176+K179+K185+K188+K191+K201+K195+K182</f>
        <v>227055.16499999998</v>
      </c>
      <c r="L173" s="45">
        <f t="shared" si="54"/>
        <v>86.240912863620608</v>
      </c>
      <c r="M173" s="47">
        <f t="shared" si="37"/>
        <v>-31240.717999999993</v>
      </c>
    </row>
    <row r="174" spans="1:14" ht="21.75" customHeight="1" x14ac:dyDescent="0.2">
      <c r="A174" s="98"/>
      <c r="B174" s="57"/>
      <c r="C174" s="57"/>
      <c r="D174" s="68" t="s">
        <v>45</v>
      </c>
      <c r="E174" s="23"/>
      <c r="F174" s="23"/>
      <c r="G174" s="27"/>
      <c r="H174" s="25">
        <f t="shared" si="52"/>
        <v>0</v>
      </c>
      <c r="I174" s="25"/>
      <c r="J174" s="24">
        <f t="shared" si="42"/>
        <v>0</v>
      </c>
      <c r="K174" s="23"/>
      <c r="L174" s="35" t="e">
        <f t="shared" si="54"/>
        <v>#DIV/0!</v>
      </c>
      <c r="M174" s="48">
        <f t="shared" si="37"/>
        <v>0</v>
      </c>
    </row>
    <row r="175" spans="1:14" ht="81" hidden="1" customHeight="1" x14ac:dyDescent="0.2">
      <c r="A175" s="98" t="s">
        <v>85</v>
      </c>
      <c r="B175" s="60"/>
      <c r="C175" s="60"/>
      <c r="D175" s="74" t="s">
        <v>104</v>
      </c>
      <c r="E175" s="23"/>
      <c r="F175" s="23"/>
      <c r="G175" s="27"/>
      <c r="H175" s="25">
        <f t="shared" si="52"/>
        <v>0</v>
      </c>
      <c r="I175" s="25"/>
      <c r="J175" s="24">
        <f t="shared" si="42"/>
        <v>0</v>
      </c>
      <c r="K175" s="23"/>
      <c r="L175" s="35" t="e">
        <f t="shared" si="54"/>
        <v>#DIV/0!</v>
      </c>
      <c r="M175" s="48">
        <f t="shared" si="37"/>
        <v>0</v>
      </c>
    </row>
    <row r="176" spans="1:14" ht="26.25" hidden="1" customHeight="1" x14ac:dyDescent="0.2">
      <c r="A176" s="98"/>
      <c r="B176" s="57" t="s">
        <v>127</v>
      </c>
      <c r="C176" s="57"/>
      <c r="D176" s="68" t="s">
        <v>203</v>
      </c>
      <c r="E176" s="23">
        <f>E178</f>
        <v>0</v>
      </c>
      <c r="F176" s="23">
        <f t="shared" ref="F176:G176" si="55">F178</f>
        <v>0</v>
      </c>
      <c r="G176" s="27">
        <f t="shared" si="55"/>
        <v>0</v>
      </c>
      <c r="H176" s="28">
        <f t="shared" si="52"/>
        <v>0</v>
      </c>
      <c r="I176" s="28"/>
      <c r="J176" s="23">
        <f t="shared" si="42"/>
        <v>0</v>
      </c>
      <c r="K176" s="23">
        <f t="shared" ref="K176" si="56">K178</f>
        <v>0</v>
      </c>
      <c r="L176" s="35" t="e">
        <f t="shared" si="54"/>
        <v>#DIV/0!</v>
      </c>
      <c r="M176" s="48">
        <f t="shared" si="37"/>
        <v>0</v>
      </c>
    </row>
    <row r="177" spans="1:13" ht="14.25" hidden="1" customHeight="1" x14ac:dyDescent="0.2">
      <c r="A177" s="98"/>
      <c r="B177" s="57"/>
      <c r="C177" s="57"/>
      <c r="D177" s="67" t="s">
        <v>44</v>
      </c>
      <c r="E177" s="23"/>
      <c r="F177" s="23"/>
      <c r="G177" s="27"/>
      <c r="H177" s="28">
        <f t="shared" si="52"/>
        <v>0</v>
      </c>
      <c r="I177" s="28"/>
      <c r="J177" s="23">
        <f t="shared" si="42"/>
        <v>0</v>
      </c>
      <c r="K177" s="23"/>
      <c r="L177" s="35" t="e">
        <f t="shared" si="54"/>
        <v>#DIV/0!</v>
      </c>
      <c r="M177" s="48">
        <f t="shared" si="37"/>
        <v>0</v>
      </c>
    </row>
    <row r="178" spans="1:13" ht="17.25" hidden="1" customHeight="1" x14ac:dyDescent="0.2">
      <c r="A178" s="98"/>
      <c r="B178" s="57" t="s">
        <v>190</v>
      </c>
      <c r="C178" s="57"/>
      <c r="D178" s="75" t="s">
        <v>285</v>
      </c>
      <c r="E178" s="23"/>
      <c r="F178" s="23"/>
      <c r="G178" s="27"/>
      <c r="H178" s="28">
        <f t="shared" si="52"/>
        <v>0</v>
      </c>
      <c r="I178" s="28"/>
      <c r="J178" s="23">
        <f t="shared" si="42"/>
        <v>0</v>
      </c>
      <c r="K178" s="23"/>
      <c r="L178" s="35" t="e">
        <f t="shared" si="54"/>
        <v>#DIV/0!</v>
      </c>
      <c r="M178" s="48">
        <f t="shared" si="37"/>
        <v>0</v>
      </c>
    </row>
    <row r="179" spans="1:13" ht="46.5" customHeight="1" x14ac:dyDescent="0.2">
      <c r="A179" s="98"/>
      <c r="B179" s="57" t="s">
        <v>175</v>
      </c>
      <c r="C179" s="57"/>
      <c r="D179" s="68" t="s">
        <v>220</v>
      </c>
      <c r="E179" s="23">
        <f>E181</f>
        <v>115</v>
      </c>
      <c r="F179" s="23">
        <f t="shared" ref="F179" si="57">F181</f>
        <v>115</v>
      </c>
      <c r="G179" s="27">
        <f>G181</f>
        <v>114.996</v>
      </c>
      <c r="H179" s="28">
        <f t="shared" si="52"/>
        <v>99.996521739130429</v>
      </c>
      <c r="I179" s="28"/>
      <c r="J179" s="23">
        <f t="shared" si="42"/>
        <v>-4.0000000000048885E-3</v>
      </c>
      <c r="K179" s="23">
        <f>K181</f>
        <v>0</v>
      </c>
      <c r="L179" s="35" t="e">
        <f t="shared" si="54"/>
        <v>#DIV/0!</v>
      </c>
      <c r="M179" s="48">
        <f t="shared" si="37"/>
        <v>114.996</v>
      </c>
    </row>
    <row r="180" spans="1:13" ht="20.25" customHeight="1" x14ac:dyDescent="0.2">
      <c r="A180" s="98"/>
      <c r="B180" s="57"/>
      <c r="C180" s="57"/>
      <c r="D180" s="67" t="s">
        <v>44</v>
      </c>
      <c r="E180" s="23"/>
      <c r="F180" s="23"/>
      <c r="G180" s="27"/>
      <c r="H180" s="28">
        <f t="shared" si="52"/>
        <v>0</v>
      </c>
      <c r="I180" s="28"/>
      <c r="J180" s="23">
        <f t="shared" si="42"/>
        <v>0</v>
      </c>
      <c r="K180" s="23"/>
      <c r="L180" s="35" t="e">
        <f t="shared" si="54"/>
        <v>#DIV/0!</v>
      </c>
      <c r="M180" s="48">
        <f t="shared" si="37"/>
        <v>0</v>
      </c>
    </row>
    <row r="181" spans="1:13" ht="47.25" customHeight="1" x14ac:dyDescent="0.2">
      <c r="A181" s="98" t="s">
        <v>67</v>
      </c>
      <c r="B181" s="58" t="s">
        <v>145</v>
      </c>
      <c r="C181" s="58" t="s">
        <v>146</v>
      </c>
      <c r="D181" s="67" t="s">
        <v>147</v>
      </c>
      <c r="E181" s="23">
        <v>115</v>
      </c>
      <c r="F181" s="23">
        <v>115</v>
      </c>
      <c r="G181" s="27">
        <v>114.996</v>
      </c>
      <c r="H181" s="28">
        <f t="shared" si="52"/>
        <v>99.996521739130429</v>
      </c>
      <c r="I181" s="28"/>
      <c r="J181" s="23">
        <f t="shared" si="42"/>
        <v>-4.0000000000048885E-3</v>
      </c>
      <c r="K181" s="23"/>
      <c r="L181" s="35" t="e">
        <f t="shared" si="54"/>
        <v>#DIV/0!</v>
      </c>
      <c r="M181" s="48">
        <f t="shared" si="37"/>
        <v>114.996</v>
      </c>
    </row>
    <row r="182" spans="1:13" ht="23.25" hidden="1" customHeight="1" x14ac:dyDescent="0.2">
      <c r="A182" s="98"/>
      <c r="B182" s="57" t="s">
        <v>153</v>
      </c>
      <c r="C182" s="58"/>
      <c r="D182" s="68" t="s">
        <v>154</v>
      </c>
      <c r="E182" s="23"/>
      <c r="F182" s="23">
        <f>F184</f>
        <v>0</v>
      </c>
      <c r="G182" s="27">
        <f t="shared" ref="G182" si="58">G184</f>
        <v>0</v>
      </c>
      <c r="H182" s="28">
        <f t="shared" si="52"/>
        <v>0</v>
      </c>
      <c r="I182" s="28"/>
      <c r="J182" s="23">
        <f t="shared" si="42"/>
        <v>0</v>
      </c>
      <c r="K182" s="23">
        <f>K184</f>
        <v>0</v>
      </c>
      <c r="L182" s="35" t="e">
        <f t="shared" si="54"/>
        <v>#DIV/0!</v>
      </c>
      <c r="M182" s="48">
        <f t="shared" si="37"/>
        <v>0</v>
      </c>
    </row>
    <row r="183" spans="1:13" ht="16.5" hidden="1" customHeight="1" x14ac:dyDescent="0.2">
      <c r="A183" s="98"/>
      <c r="B183" s="58"/>
      <c r="C183" s="58"/>
      <c r="D183" s="67" t="s">
        <v>44</v>
      </c>
      <c r="E183" s="23"/>
      <c r="F183" s="23"/>
      <c r="G183" s="27"/>
      <c r="H183" s="28">
        <f t="shared" si="52"/>
        <v>0</v>
      </c>
      <c r="I183" s="28"/>
      <c r="J183" s="23">
        <f t="shared" si="42"/>
        <v>0</v>
      </c>
      <c r="K183" s="23"/>
      <c r="L183" s="35" t="e">
        <f t="shared" si="54"/>
        <v>#DIV/0!</v>
      </c>
      <c r="M183" s="48">
        <f t="shared" si="37"/>
        <v>0</v>
      </c>
    </row>
    <row r="184" spans="1:13" ht="59.25" hidden="1" customHeight="1" x14ac:dyDescent="0.2">
      <c r="A184" s="98"/>
      <c r="B184" s="58" t="s">
        <v>374</v>
      </c>
      <c r="C184" s="58"/>
      <c r="D184" s="67" t="s">
        <v>375</v>
      </c>
      <c r="E184" s="23"/>
      <c r="F184" s="23"/>
      <c r="G184" s="27"/>
      <c r="H184" s="28">
        <f t="shared" si="52"/>
        <v>0</v>
      </c>
      <c r="I184" s="28"/>
      <c r="J184" s="23">
        <f t="shared" si="42"/>
        <v>0</v>
      </c>
      <c r="K184" s="23"/>
      <c r="L184" s="35" t="e">
        <f t="shared" si="54"/>
        <v>#DIV/0!</v>
      </c>
      <c r="M184" s="48">
        <f t="shared" si="37"/>
        <v>0</v>
      </c>
    </row>
    <row r="185" spans="1:13" ht="23.25" customHeight="1" x14ac:dyDescent="0.2">
      <c r="A185" s="98"/>
      <c r="B185" s="57" t="s">
        <v>221</v>
      </c>
      <c r="C185" s="57"/>
      <c r="D185" s="68" t="s">
        <v>152</v>
      </c>
      <c r="E185" s="23">
        <f>E187</f>
        <v>0</v>
      </c>
      <c r="F185" s="23">
        <f t="shared" ref="F185:G185" si="59">F187</f>
        <v>0</v>
      </c>
      <c r="G185" s="27">
        <f t="shared" si="59"/>
        <v>0</v>
      </c>
      <c r="H185" s="28">
        <f t="shared" si="52"/>
        <v>0</v>
      </c>
      <c r="I185" s="25"/>
      <c r="J185" s="24">
        <f t="shared" si="42"/>
        <v>0</v>
      </c>
      <c r="K185" s="23">
        <f t="shared" ref="K185" si="60">K187</f>
        <v>1788</v>
      </c>
      <c r="L185" s="35">
        <f t="shared" si="54"/>
        <v>0</v>
      </c>
      <c r="M185" s="48">
        <f t="shared" si="37"/>
        <v>-1788</v>
      </c>
    </row>
    <row r="186" spans="1:13" ht="18" customHeight="1" x14ac:dyDescent="0.2">
      <c r="A186" s="98"/>
      <c r="B186" s="57"/>
      <c r="C186" s="57"/>
      <c r="D186" s="67" t="s">
        <v>44</v>
      </c>
      <c r="E186" s="23"/>
      <c r="F186" s="23"/>
      <c r="G186" s="27"/>
      <c r="H186" s="28">
        <f t="shared" si="52"/>
        <v>0</v>
      </c>
      <c r="I186" s="25"/>
      <c r="J186" s="24">
        <f t="shared" si="42"/>
        <v>0</v>
      </c>
      <c r="K186" s="23"/>
      <c r="L186" s="35" t="e">
        <f t="shared" si="54"/>
        <v>#DIV/0!</v>
      </c>
      <c r="M186" s="48">
        <f t="shared" si="37"/>
        <v>0</v>
      </c>
    </row>
    <row r="187" spans="1:13" ht="60.75" customHeight="1" x14ac:dyDescent="0.2">
      <c r="A187" s="98" t="s">
        <v>65</v>
      </c>
      <c r="B187" s="58" t="s">
        <v>222</v>
      </c>
      <c r="C187" s="58" t="s">
        <v>132</v>
      </c>
      <c r="D187" s="67" t="s">
        <v>431</v>
      </c>
      <c r="E187" s="23"/>
      <c r="F187" s="23"/>
      <c r="G187" s="27"/>
      <c r="H187" s="28">
        <f t="shared" si="52"/>
        <v>0</v>
      </c>
      <c r="I187" s="25"/>
      <c r="J187" s="24">
        <f t="shared" si="42"/>
        <v>0</v>
      </c>
      <c r="K187" s="23">
        <v>1788</v>
      </c>
      <c r="L187" s="35">
        <f t="shared" si="54"/>
        <v>0</v>
      </c>
      <c r="M187" s="48">
        <f t="shared" si="37"/>
        <v>-1788</v>
      </c>
    </row>
    <row r="188" spans="1:13" ht="31.5" customHeight="1" x14ac:dyDescent="0.2">
      <c r="A188" s="98"/>
      <c r="B188" s="57" t="s">
        <v>151</v>
      </c>
      <c r="C188" s="57"/>
      <c r="D188" s="68" t="s">
        <v>411</v>
      </c>
      <c r="E188" s="23">
        <f>E190</f>
        <v>175</v>
      </c>
      <c r="F188" s="23">
        <f t="shared" ref="F188:G188" si="61">F190</f>
        <v>172.6</v>
      </c>
      <c r="G188" s="27">
        <f t="shared" si="61"/>
        <v>172.6</v>
      </c>
      <c r="H188" s="28">
        <f t="shared" si="52"/>
        <v>100</v>
      </c>
      <c r="I188" s="28"/>
      <c r="J188" s="23">
        <f t="shared" si="42"/>
        <v>0</v>
      </c>
      <c r="K188" s="23">
        <f t="shared" ref="K188" si="62">K190</f>
        <v>99</v>
      </c>
      <c r="L188" s="29">
        <f t="shared" si="54"/>
        <v>174.34343434343432</v>
      </c>
      <c r="M188" s="48">
        <f t="shared" si="37"/>
        <v>73.599999999999994</v>
      </c>
    </row>
    <row r="189" spans="1:13" ht="21" customHeight="1" x14ac:dyDescent="0.2">
      <c r="A189" s="98"/>
      <c r="B189" s="57"/>
      <c r="C189" s="57"/>
      <c r="D189" s="67" t="s">
        <v>44</v>
      </c>
      <c r="E189" s="23"/>
      <c r="F189" s="23"/>
      <c r="G189" s="27"/>
      <c r="H189" s="28">
        <f t="shared" si="52"/>
        <v>0</v>
      </c>
      <c r="I189" s="28"/>
      <c r="J189" s="23">
        <f t="shared" si="42"/>
        <v>0</v>
      </c>
      <c r="K189" s="23"/>
      <c r="L189" s="29"/>
      <c r="M189" s="48">
        <f t="shared" ref="M189:M252" si="63">G189-K189</f>
        <v>0</v>
      </c>
    </row>
    <row r="190" spans="1:13" ht="33.75" customHeight="1" x14ac:dyDescent="0.2">
      <c r="A190" s="98" t="s">
        <v>100</v>
      </c>
      <c r="B190" s="58" t="s">
        <v>155</v>
      </c>
      <c r="C190" s="58" t="s">
        <v>132</v>
      </c>
      <c r="D190" s="67" t="s">
        <v>428</v>
      </c>
      <c r="E190" s="23">
        <v>175</v>
      </c>
      <c r="F190" s="23">
        <v>172.6</v>
      </c>
      <c r="G190" s="27">
        <v>172.6</v>
      </c>
      <c r="H190" s="28">
        <f t="shared" si="52"/>
        <v>100</v>
      </c>
      <c r="I190" s="28"/>
      <c r="J190" s="23">
        <f t="shared" si="42"/>
        <v>0</v>
      </c>
      <c r="K190" s="23">
        <v>99</v>
      </c>
      <c r="L190" s="29">
        <f t="shared" si="54"/>
        <v>174.34343434343432</v>
      </c>
      <c r="M190" s="48">
        <f t="shared" si="63"/>
        <v>73.599999999999994</v>
      </c>
    </row>
    <row r="191" spans="1:13" ht="24.75" customHeight="1" x14ac:dyDescent="0.2">
      <c r="A191" s="98"/>
      <c r="B191" s="57" t="s">
        <v>161</v>
      </c>
      <c r="C191" s="58"/>
      <c r="D191" s="68" t="s">
        <v>163</v>
      </c>
      <c r="E191" s="23">
        <f>E194</f>
        <v>0</v>
      </c>
      <c r="F191" s="23">
        <f>F194+F193</f>
        <v>1405.3809999999999</v>
      </c>
      <c r="G191" s="23">
        <f t="shared" ref="G191" si="64">G194+G193</f>
        <v>1405.3809999999999</v>
      </c>
      <c r="H191" s="28">
        <f t="shared" si="52"/>
        <v>100</v>
      </c>
      <c r="I191" s="28"/>
      <c r="J191" s="23">
        <f t="shared" si="42"/>
        <v>0</v>
      </c>
      <c r="K191" s="23">
        <f>K194+K193</f>
        <v>200</v>
      </c>
      <c r="L191" s="85" t="s">
        <v>460</v>
      </c>
      <c r="M191" s="48">
        <f t="shared" si="63"/>
        <v>1205.3809999999999</v>
      </c>
    </row>
    <row r="192" spans="1:13" ht="15" customHeight="1" x14ac:dyDescent="0.2">
      <c r="A192" s="98"/>
      <c r="B192" s="57"/>
      <c r="C192" s="58"/>
      <c r="D192" s="67" t="s">
        <v>44</v>
      </c>
      <c r="E192" s="23"/>
      <c r="F192" s="23"/>
      <c r="G192" s="27"/>
      <c r="H192" s="28">
        <f t="shared" si="52"/>
        <v>0</v>
      </c>
      <c r="I192" s="28"/>
      <c r="J192" s="23">
        <f t="shared" si="42"/>
        <v>0</v>
      </c>
      <c r="K192" s="23"/>
      <c r="L192" s="26"/>
      <c r="M192" s="48">
        <f t="shared" si="63"/>
        <v>0</v>
      </c>
    </row>
    <row r="193" spans="1:13" ht="24.75" customHeight="1" x14ac:dyDescent="0.2">
      <c r="A193" s="98"/>
      <c r="B193" s="58" t="s">
        <v>434</v>
      </c>
      <c r="C193" s="57"/>
      <c r="D193" s="67" t="s">
        <v>435</v>
      </c>
      <c r="E193" s="23"/>
      <c r="F193" s="23">
        <v>210.56899999999999</v>
      </c>
      <c r="G193" s="27">
        <v>210.56899999999999</v>
      </c>
      <c r="H193" s="28">
        <f t="shared" si="52"/>
        <v>100</v>
      </c>
      <c r="I193" s="28"/>
      <c r="J193" s="23">
        <f t="shared" si="42"/>
        <v>0</v>
      </c>
      <c r="K193" s="23"/>
      <c r="L193" s="26"/>
      <c r="M193" s="48">
        <f t="shared" si="63"/>
        <v>210.56899999999999</v>
      </c>
    </row>
    <row r="194" spans="1:13" ht="36" customHeight="1" x14ac:dyDescent="0.2">
      <c r="A194" s="98" t="s">
        <v>69</v>
      </c>
      <c r="B194" s="58" t="s">
        <v>230</v>
      </c>
      <c r="C194" s="58"/>
      <c r="D194" s="67" t="s">
        <v>365</v>
      </c>
      <c r="E194" s="23"/>
      <c r="F194" s="23">
        <v>1194.8119999999999</v>
      </c>
      <c r="G194" s="23">
        <v>1194.8119999999999</v>
      </c>
      <c r="H194" s="28">
        <f t="shared" si="52"/>
        <v>100</v>
      </c>
      <c r="I194" s="28"/>
      <c r="J194" s="23">
        <f t="shared" si="42"/>
        <v>0</v>
      </c>
      <c r="K194" s="23">
        <v>200</v>
      </c>
      <c r="L194" s="85" t="s">
        <v>459</v>
      </c>
      <c r="M194" s="48">
        <f t="shared" si="63"/>
        <v>994.8119999999999</v>
      </c>
    </row>
    <row r="195" spans="1:13" ht="31.5" x14ac:dyDescent="0.2">
      <c r="A195" s="98"/>
      <c r="B195" s="57" t="s">
        <v>336</v>
      </c>
      <c r="C195" s="57"/>
      <c r="D195" s="68" t="s">
        <v>335</v>
      </c>
      <c r="E195" s="23"/>
      <c r="F195" s="30">
        <f>F197+F199+F198+F200</f>
        <v>193173.41620000001</v>
      </c>
      <c r="G195" s="23">
        <f>G197+G199+G198+G200</f>
        <v>193172.61</v>
      </c>
      <c r="H195" s="28">
        <f t="shared" si="52"/>
        <v>99.999582654789734</v>
      </c>
      <c r="I195" s="28"/>
      <c r="J195" s="23">
        <f t="shared" si="42"/>
        <v>-0.80620000002090819</v>
      </c>
      <c r="K195" s="23">
        <f>K197+K199+K198+K200</f>
        <v>224066.20499999999</v>
      </c>
      <c r="L195" s="52">
        <f t="shared" si="54"/>
        <v>86.212291585873018</v>
      </c>
      <c r="M195" s="48">
        <f t="shared" si="63"/>
        <v>-30893.595000000001</v>
      </c>
    </row>
    <row r="196" spans="1:13" ht="18.75" customHeight="1" x14ac:dyDescent="0.2">
      <c r="A196" s="98"/>
      <c r="B196" s="57"/>
      <c r="C196" s="57"/>
      <c r="D196" s="67" t="s">
        <v>44</v>
      </c>
      <c r="E196" s="23"/>
      <c r="F196" s="23"/>
      <c r="G196" s="27"/>
      <c r="H196" s="28">
        <f t="shared" si="52"/>
        <v>0</v>
      </c>
      <c r="I196" s="28"/>
      <c r="J196" s="23">
        <f t="shared" si="42"/>
        <v>0</v>
      </c>
      <c r="K196" s="23"/>
      <c r="L196" s="35" t="e">
        <f t="shared" si="54"/>
        <v>#DIV/0!</v>
      </c>
      <c r="M196" s="48">
        <f t="shared" si="63"/>
        <v>0</v>
      </c>
    </row>
    <row r="197" spans="1:13" ht="240" x14ac:dyDescent="0.2">
      <c r="A197" s="98"/>
      <c r="B197" s="58" t="s">
        <v>337</v>
      </c>
      <c r="C197" s="58"/>
      <c r="D197" s="82" t="s">
        <v>415</v>
      </c>
      <c r="E197" s="23"/>
      <c r="F197" s="30"/>
      <c r="G197" s="27"/>
      <c r="H197" s="28">
        <f t="shared" si="52"/>
        <v>0</v>
      </c>
      <c r="I197" s="28"/>
      <c r="J197" s="23">
        <f t="shared" si="42"/>
        <v>0</v>
      </c>
      <c r="K197" s="23">
        <v>142653.745</v>
      </c>
      <c r="L197" s="84" t="s">
        <v>421</v>
      </c>
      <c r="M197" s="48">
        <f t="shared" si="63"/>
        <v>-142653.745</v>
      </c>
    </row>
    <row r="198" spans="1:13" ht="240" x14ac:dyDescent="0.2">
      <c r="A198" s="98"/>
      <c r="B198" s="58" t="s">
        <v>352</v>
      </c>
      <c r="C198" s="58"/>
      <c r="D198" s="82" t="s">
        <v>416</v>
      </c>
      <c r="E198" s="23"/>
      <c r="F198" s="30"/>
      <c r="G198" s="27"/>
      <c r="H198" s="28">
        <f t="shared" si="52"/>
        <v>0</v>
      </c>
      <c r="I198" s="28"/>
      <c r="J198" s="23">
        <f t="shared" si="42"/>
        <v>0</v>
      </c>
      <c r="K198" s="23">
        <v>71206.25</v>
      </c>
      <c r="L198" s="34">
        <f>G198/K198*100</f>
        <v>0</v>
      </c>
      <c r="M198" s="48">
        <f t="shared" si="63"/>
        <v>-71206.25</v>
      </c>
    </row>
    <row r="199" spans="1:13" ht="153.75" customHeight="1" x14ac:dyDescent="0.2">
      <c r="A199" s="98"/>
      <c r="B199" s="58" t="s">
        <v>347</v>
      </c>
      <c r="C199" s="58"/>
      <c r="D199" s="82" t="s">
        <v>417</v>
      </c>
      <c r="E199" s="23"/>
      <c r="F199" s="23"/>
      <c r="G199" s="27"/>
      <c r="H199" s="28">
        <f t="shared" si="52"/>
        <v>0</v>
      </c>
      <c r="I199" s="28"/>
      <c r="J199" s="23">
        <f t="shared" si="42"/>
        <v>0</v>
      </c>
      <c r="K199" s="23">
        <v>10206.209999999999</v>
      </c>
      <c r="L199" s="34">
        <f>G199/K199*100</f>
        <v>0</v>
      </c>
      <c r="M199" s="48">
        <f t="shared" si="63"/>
        <v>-10206.209999999999</v>
      </c>
    </row>
    <row r="200" spans="1:13" ht="230.25" customHeight="1" x14ac:dyDescent="0.2">
      <c r="A200" s="98"/>
      <c r="B200" s="58" t="s">
        <v>436</v>
      </c>
      <c r="C200" s="58"/>
      <c r="D200" s="89" t="s">
        <v>437</v>
      </c>
      <c r="E200" s="23"/>
      <c r="F200" s="30">
        <v>193173.41620000001</v>
      </c>
      <c r="G200" s="27">
        <v>193172.61</v>
      </c>
      <c r="H200" s="28">
        <f t="shared" si="52"/>
        <v>99.999582654789734</v>
      </c>
      <c r="I200" s="28"/>
      <c r="J200" s="23">
        <f t="shared" ref="J200:J263" si="65">G200-F200</f>
        <v>-0.80620000002090819</v>
      </c>
      <c r="K200" s="23"/>
      <c r="L200" s="34" t="e">
        <f>G200/K200*100</f>
        <v>#DIV/0!</v>
      </c>
      <c r="M200" s="48">
        <f t="shared" si="63"/>
        <v>193172.61</v>
      </c>
    </row>
    <row r="201" spans="1:13" ht="21.75" customHeight="1" x14ac:dyDescent="0.2">
      <c r="A201" s="98"/>
      <c r="B201" s="58" t="s">
        <v>232</v>
      </c>
      <c r="C201" s="58"/>
      <c r="D201" s="68" t="s">
        <v>233</v>
      </c>
      <c r="E201" s="23">
        <f>E203+E204</f>
        <v>901.96</v>
      </c>
      <c r="F201" s="23">
        <f t="shared" ref="F201:G201" si="66">F203+F204</f>
        <v>948.86</v>
      </c>
      <c r="G201" s="27">
        <f t="shared" si="66"/>
        <v>948.86</v>
      </c>
      <c r="H201" s="28">
        <f t="shared" si="52"/>
        <v>100</v>
      </c>
      <c r="I201" s="28"/>
      <c r="J201" s="23">
        <f t="shared" si="65"/>
        <v>0</v>
      </c>
      <c r="K201" s="23">
        <f>K203+K204</f>
        <v>901.96</v>
      </c>
      <c r="L201" s="52">
        <f>G201/K201*100</f>
        <v>105.19978713024966</v>
      </c>
      <c r="M201" s="48">
        <f t="shared" si="63"/>
        <v>46.899999999999977</v>
      </c>
    </row>
    <row r="202" spans="1:13" ht="21.75" customHeight="1" x14ac:dyDescent="0.2">
      <c r="A202" s="98"/>
      <c r="B202" s="58"/>
      <c r="C202" s="58"/>
      <c r="D202" s="67" t="s">
        <v>44</v>
      </c>
      <c r="E202" s="23"/>
      <c r="F202" s="23"/>
      <c r="G202" s="27"/>
      <c r="H202" s="28"/>
      <c r="I202" s="28"/>
      <c r="J202" s="23">
        <f t="shared" si="65"/>
        <v>0</v>
      </c>
      <c r="K202" s="23"/>
      <c r="L202" s="52"/>
      <c r="M202" s="48">
        <f t="shared" si="63"/>
        <v>0</v>
      </c>
    </row>
    <row r="203" spans="1:13" ht="30" hidden="1" customHeight="1" x14ac:dyDescent="0.2">
      <c r="A203" s="98" t="s">
        <v>28</v>
      </c>
      <c r="B203" s="58" t="s">
        <v>234</v>
      </c>
      <c r="C203" s="57" t="s">
        <v>164</v>
      </c>
      <c r="D203" s="67" t="s">
        <v>432</v>
      </c>
      <c r="E203" s="23"/>
      <c r="F203" s="23"/>
      <c r="G203" s="23"/>
      <c r="H203" s="28">
        <f t="shared" ref="H203:H238" si="67">IF(F203&gt;0,G203/F203*100,0)</f>
        <v>0</v>
      </c>
      <c r="I203" s="28"/>
      <c r="J203" s="23">
        <f t="shared" si="65"/>
        <v>0</v>
      </c>
      <c r="K203" s="23"/>
      <c r="L203" s="52" t="e">
        <f>G203/K203*100</f>
        <v>#DIV/0!</v>
      </c>
      <c r="M203" s="48">
        <f t="shared" si="63"/>
        <v>0</v>
      </c>
    </row>
    <row r="204" spans="1:13" ht="24.75" customHeight="1" x14ac:dyDescent="0.2">
      <c r="A204" s="98" t="s">
        <v>23</v>
      </c>
      <c r="B204" s="58" t="s">
        <v>235</v>
      </c>
      <c r="C204" s="57"/>
      <c r="D204" s="67" t="s">
        <v>236</v>
      </c>
      <c r="E204" s="23">
        <v>901.96</v>
      </c>
      <c r="F204" s="23">
        <v>948.86</v>
      </c>
      <c r="G204" s="23">
        <v>948.86</v>
      </c>
      <c r="H204" s="28">
        <f t="shared" si="67"/>
        <v>100</v>
      </c>
      <c r="I204" s="28"/>
      <c r="J204" s="23">
        <f t="shared" si="65"/>
        <v>0</v>
      </c>
      <c r="K204" s="23">
        <v>901.96</v>
      </c>
      <c r="L204" s="52">
        <f>G204/K204*100</f>
        <v>105.19978713024966</v>
      </c>
      <c r="M204" s="48">
        <f t="shared" si="63"/>
        <v>46.899999999999977</v>
      </c>
    </row>
    <row r="205" spans="1:13" ht="12.75" hidden="1" customHeight="1" x14ac:dyDescent="0.2">
      <c r="A205" s="98" t="s">
        <v>69</v>
      </c>
      <c r="B205" s="57"/>
      <c r="C205" s="57"/>
      <c r="D205" s="76" t="s">
        <v>64</v>
      </c>
      <c r="E205" s="23"/>
      <c r="F205" s="23"/>
      <c r="G205" s="23"/>
      <c r="H205" s="28">
        <f t="shared" si="67"/>
        <v>0</v>
      </c>
      <c r="I205" s="28"/>
      <c r="J205" s="23">
        <f t="shared" si="65"/>
        <v>0</v>
      </c>
      <c r="K205" s="23"/>
      <c r="L205" s="35" t="e">
        <f>G205/K205*100</f>
        <v>#DIV/0!</v>
      </c>
      <c r="M205" s="48">
        <f t="shared" si="63"/>
        <v>0</v>
      </c>
    </row>
    <row r="206" spans="1:13" ht="23.25" customHeight="1" x14ac:dyDescent="0.2">
      <c r="A206" s="10" t="s">
        <v>33</v>
      </c>
      <c r="B206" s="19" t="s">
        <v>165</v>
      </c>
      <c r="C206" s="19"/>
      <c r="D206" s="64" t="s">
        <v>47</v>
      </c>
      <c r="E206" s="24">
        <v>16248.358</v>
      </c>
      <c r="F206" s="24">
        <v>41745.046000000002</v>
      </c>
      <c r="G206" s="24">
        <v>41745.044000000002</v>
      </c>
      <c r="H206" s="25">
        <f t="shared" si="67"/>
        <v>99.999995209012354</v>
      </c>
      <c r="I206" s="25"/>
      <c r="J206" s="24">
        <f t="shared" si="65"/>
        <v>-2.0000000004074536E-3</v>
      </c>
      <c r="K206" s="24">
        <v>2307.0880000000002</v>
      </c>
      <c r="L206" s="94" t="s">
        <v>464</v>
      </c>
      <c r="M206" s="47">
        <f t="shared" si="63"/>
        <v>39437.955999999998</v>
      </c>
    </row>
    <row r="207" spans="1:13" ht="24.75" customHeight="1" x14ac:dyDescent="0.2">
      <c r="A207" s="10" t="s">
        <v>35</v>
      </c>
      <c r="B207" s="19" t="s">
        <v>166</v>
      </c>
      <c r="C207" s="19"/>
      <c r="D207" s="64" t="s">
        <v>49</v>
      </c>
      <c r="E207" s="24">
        <v>3062.3240000000001</v>
      </c>
      <c r="F207" s="24">
        <v>7230.2539999999999</v>
      </c>
      <c r="G207" s="24">
        <v>7230.2460000000001</v>
      </c>
      <c r="H207" s="25">
        <f t="shared" si="67"/>
        <v>99.999889353818006</v>
      </c>
      <c r="I207" s="25"/>
      <c r="J207" s="24">
        <f t="shared" si="65"/>
        <v>-7.9999999998108251E-3</v>
      </c>
      <c r="K207" s="24">
        <v>3589.7220000000002</v>
      </c>
      <c r="L207" s="45">
        <f>G207/K207*100</f>
        <v>201.41520708288829</v>
      </c>
      <c r="M207" s="47">
        <f t="shared" si="63"/>
        <v>3640.5239999999999</v>
      </c>
    </row>
    <row r="208" spans="1:13" ht="22.5" customHeight="1" x14ac:dyDescent="0.2">
      <c r="A208" s="10" t="s">
        <v>27</v>
      </c>
      <c r="B208" s="19" t="s">
        <v>167</v>
      </c>
      <c r="C208" s="19"/>
      <c r="D208" s="64" t="s">
        <v>102</v>
      </c>
      <c r="E208" s="24">
        <f>E210+E213+E214+E219+E220</f>
        <v>321766.38699999999</v>
      </c>
      <c r="F208" s="24">
        <f>F210+F213+F214+F219+F220+F221</f>
        <v>315479.56699999998</v>
      </c>
      <c r="G208" s="24">
        <f>G210+G213+G214+G219+G220+G221</f>
        <v>315411.19099999999</v>
      </c>
      <c r="H208" s="25">
        <f t="shared" si="67"/>
        <v>99.978326330085281</v>
      </c>
      <c r="I208" s="25"/>
      <c r="J208" s="24">
        <f t="shared" si="65"/>
        <v>-68.37599999998929</v>
      </c>
      <c r="K208" s="24">
        <f>K210+K213+K214+K219+K220+K216</f>
        <v>189127.35200000001</v>
      </c>
      <c r="L208" s="45">
        <f>G208/K208*100</f>
        <v>166.77185381414316</v>
      </c>
      <c r="M208" s="47">
        <f t="shared" si="63"/>
        <v>126283.83899999998</v>
      </c>
    </row>
    <row r="209" spans="1:13" ht="21" customHeight="1" x14ac:dyDescent="0.2">
      <c r="A209" s="98"/>
      <c r="B209" s="57"/>
      <c r="C209" s="57"/>
      <c r="D209" s="68" t="s">
        <v>45</v>
      </c>
      <c r="E209" s="27"/>
      <c r="F209" s="23"/>
      <c r="G209" s="23"/>
      <c r="H209" s="28">
        <f t="shared" si="67"/>
        <v>0</v>
      </c>
      <c r="I209" s="28"/>
      <c r="J209" s="23">
        <f t="shared" si="65"/>
        <v>0</v>
      </c>
      <c r="K209" s="23"/>
      <c r="L209" s="45"/>
      <c r="M209" s="48">
        <f t="shared" si="63"/>
        <v>0</v>
      </c>
    </row>
    <row r="210" spans="1:13" ht="34.5" customHeight="1" x14ac:dyDescent="0.2">
      <c r="A210" s="98"/>
      <c r="B210" s="57" t="s">
        <v>168</v>
      </c>
      <c r="C210" s="57"/>
      <c r="D210" s="68" t="s">
        <v>237</v>
      </c>
      <c r="E210" s="23">
        <f>E212</f>
        <v>93439.179000000004</v>
      </c>
      <c r="F210" s="23">
        <f t="shared" ref="F210:G210" si="68">F212</f>
        <v>111234.671</v>
      </c>
      <c r="G210" s="23">
        <f t="shared" si="68"/>
        <v>111234.67</v>
      </c>
      <c r="H210" s="28">
        <f t="shared" si="67"/>
        <v>99.999999100999716</v>
      </c>
      <c r="I210" s="28"/>
      <c r="J210" s="23">
        <f t="shared" si="65"/>
        <v>-1.0000000038417056E-3</v>
      </c>
      <c r="K210" s="23">
        <f t="shared" ref="K210" si="69">K212</f>
        <v>65040.962</v>
      </c>
      <c r="L210" s="52">
        <f>G210/K210*100</f>
        <v>171.02248579902616</v>
      </c>
      <c r="M210" s="48">
        <f t="shared" si="63"/>
        <v>46193.707999999999</v>
      </c>
    </row>
    <row r="211" spans="1:13" ht="20.25" customHeight="1" x14ac:dyDescent="0.2">
      <c r="A211" s="98"/>
      <c r="B211" s="58"/>
      <c r="C211" s="57"/>
      <c r="D211" s="67" t="s">
        <v>44</v>
      </c>
      <c r="E211" s="23"/>
      <c r="F211" s="23"/>
      <c r="G211" s="23"/>
      <c r="H211" s="28">
        <f t="shared" si="67"/>
        <v>0</v>
      </c>
      <c r="I211" s="28"/>
      <c r="J211" s="23">
        <f t="shared" si="65"/>
        <v>0</v>
      </c>
      <c r="K211" s="23"/>
      <c r="L211" s="34"/>
      <c r="M211" s="48">
        <f t="shared" si="63"/>
        <v>0</v>
      </c>
    </row>
    <row r="212" spans="1:13" ht="23.25" customHeight="1" x14ac:dyDescent="0.2">
      <c r="A212" s="98"/>
      <c r="B212" s="58" t="s">
        <v>239</v>
      </c>
      <c r="C212" s="57"/>
      <c r="D212" s="66" t="s">
        <v>238</v>
      </c>
      <c r="E212" s="23">
        <v>93439.179000000004</v>
      </c>
      <c r="F212" s="23">
        <v>111234.671</v>
      </c>
      <c r="G212" s="23">
        <v>111234.67</v>
      </c>
      <c r="H212" s="28">
        <f t="shared" si="67"/>
        <v>99.999999100999716</v>
      </c>
      <c r="I212" s="28"/>
      <c r="J212" s="23">
        <f t="shared" si="65"/>
        <v>-1.0000000038417056E-3</v>
      </c>
      <c r="K212" s="23">
        <v>65040.962</v>
      </c>
      <c r="L212" s="52">
        <f>G212/K212*100</f>
        <v>171.02248579902616</v>
      </c>
      <c r="M212" s="48">
        <f t="shared" si="63"/>
        <v>46193.707999999999</v>
      </c>
    </row>
    <row r="213" spans="1:13" ht="24.95" hidden="1" customHeight="1" x14ac:dyDescent="0.2">
      <c r="A213" s="98"/>
      <c r="B213" s="57" t="s">
        <v>176</v>
      </c>
      <c r="C213" s="57"/>
      <c r="D213" s="68" t="s">
        <v>286</v>
      </c>
      <c r="E213" s="23"/>
      <c r="F213" s="23"/>
      <c r="G213" s="23"/>
      <c r="H213" s="28">
        <f t="shared" si="67"/>
        <v>0</v>
      </c>
      <c r="I213" s="28"/>
      <c r="J213" s="23">
        <f t="shared" si="65"/>
        <v>0</v>
      </c>
      <c r="K213" s="23"/>
      <c r="L213" s="52" t="e">
        <f>G213/K213*100</f>
        <v>#DIV/0!</v>
      </c>
      <c r="M213" s="48">
        <f t="shared" si="63"/>
        <v>0</v>
      </c>
    </row>
    <row r="214" spans="1:13" ht="22.5" customHeight="1" x14ac:dyDescent="0.2">
      <c r="A214" s="98"/>
      <c r="B214" s="57" t="s">
        <v>196</v>
      </c>
      <c r="C214" s="57"/>
      <c r="D214" s="68" t="s">
        <v>242</v>
      </c>
      <c r="E214" s="23">
        <v>86976.74</v>
      </c>
      <c r="F214" s="23">
        <v>94043.134000000005</v>
      </c>
      <c r="G214" s="23">
        <v>94043.13</v>
      </c>
      <c r="H214" s="28">
        <f t="shared" si="67"/>
        <v>99.999995746632607</v>
      </c>
      <c r="I214" s="28"/>
      <c r="J214" s="23">
        <f t="shared" si="65"/>
        <v>-4.0000000008149073E-3</v>
      </c>
      <c r="K214" s="23">
        <v>35621.857000000004</v>
      </c>
      <c r="L214" s="85" t="s">
        <v>446</v>
      </c>
      <c r="M214" s="48">
        <f t="shared" si="63"/>
        <v>58421.273000000001</v>
      </c>
    </row>
    <row r="215" spans="1:13" ht="24.75" hidden="1" customHeight="1" x14ac:dyDescent="0.2">
      <c r="A215" s="98" t="s">
        <v>70</v>
      </c>
      <c r="B215" s="57"/>
      <c r="C215" s="57"/>
      <c r="D215" s="65" t="s">
        <v>101</v>
      </c>
      <c r="E215" s="27">
        <v>43780.703999999998</v>
      </c>
      <c r="F215" s="23"/>
      <c r="G215" s="23"/>
      <c r="H215" s="28">
        <f t="shared" si="67"/>
        <v>0</v>
      </c>
      <c r="I215" s="28"/>
      <c r="J215" s="24">
        <f t="shared" si="65"/>
        <v>0</v>
      </c>
      <c r="K215" s="23"/>
      <c r="L215" s="29" t="e">
        <f>G215/K215*100</f>
        <v>#DIV/0!</v>
      </c>
      <c r="M215" s="48">
        <f t="shared" si="63"/>
        <v>0</v>
      </c>
    </row>
    <row r="216" spans="1:13" ht="21" customHeight="1" x14ac:dyDescent="0.2">
      <c r="A216" s="98"/>
      <c r="B216" s="57" t="s">
        <v>243</v>
      </c>
      <c r="C216" s="57"/>
      <c r="D216" s="65" t="s">
        <v>348</v>
      </c>
      <c r="E216" s="27"/>
      <c r="F216" s="23">
        <f>F218</f>
        <v>0</v>
      </c>
      <c r="G216" s="23">
        <f t="shared" ref="G216" si="70">G218</f>
        <v>0</v>
      </c>
      <c r="H216" s="28">
        <f t="shared" si="67"/>
        <v>0</v>
      </c>
      <c r="I216" s="28"/>
      <c r="J216" s="24">
        <f t="shared" si="65"/>
        <v>0</v>
      </c>
      <c r="K216" s="23">
        <f>K218</f>
        <v>7544.902</v>
      </c>
      <c r="L216" s="29"/>
      <c r="M216" s="48">
        <f t="shared" si="63"/>
        <v>-7544.902</v>
      </c>
    </row>
    <row r="217" spans="1:13" ht="19.5" customHeight="1" x14ac:dyDescent="0.2">
      <c r="A217" s="98"/>
      <c r="B217" s="57"/>
      <c r="C217" s="57"/>
      <c r="D217" s="67" t="s">
        <v>44</v>
      </c>
      <c r="E217" s="27"/>
      <c r="F217" s="23"/>
      <c r="G217" s="23"/>
      <c r="H217" s="28">
        <f t="shared" si="67"/>
        <v>0</v>
      </c>
      <c r="I217" s="28"/>
      <c r="J217" s="24">
        <f t="shared" si="65"/>
        <v>0</v>
      </c>
      <c r="K217" s="23"/>
      <c r="L217" s="29"/>
      <c r="M217" s="48">
        <f t="shared" si="63"/>
        <v>0</v>
      </c>
    </row>
    <row r="218" spans="1:13" ht="66" customHeight="1" x14ac:dyDescent="0.2">
      <c r="A218" s="98"/>
      <c r="B218" s="58" t="s">
        <v>349</v>
      </c>
      <c r="C218" s="58"/>
      <c r="D218" s="66" t="s">
        <v>420</v>
      </c>
      <c r="E218" s="27"/>
      <c r="F218" s="23"/>
      <c r="G218" s="23"/>
      <c r="H218" s="28">
        <f t="shared" si="67"/>
        <v>0</v>
      </c>
      <c r="I218" s="28"/>
      <c r="J218" s="24">
        <f t="shared" si="65"/>
        <v>0</v>
      </c>
      <c r="K218" s="23">
        <v>7544.902</v>
      </c>
      <c r="L218" s="29"/>
      <c r="M218" s="48">
        <f t="shared" si="63"/>
        <v>-7544.902</v>
      </c>
    </row>
    <row r="219" spans="1:13" ht="24" customHeight="1" x14ac:dyDescent="0.2">
      <c r="A219" s="98" t="s">
        <v>71</v>
      </c>
      <c r="B219" s="57" t="s">
        <v>245</v>
      </c>
      <c r="C219" s="57"/>
      <c r="D219" s="65" t="s">
        <v>246</v>
      </c>
      <c r="E219" s="23">
        <v>38709.482000000004</v>
      </c>
      <c r="F219" s="23">
        <v>39095.332000000002</v>
      </c>
      <c r="G219" s="23">
        <v>39095.322</v>
      </c>
      <c r="H219" s="28">
        <f t="shared" si="67"/>
        <v>99.999974421498706</v>
      </c>
      <c r="I219" s="28"/>
      <c r="J219" s="23">
        <f t="shared" si="65"/>
        <v>-1.0000000002037268E-2</v>
      </c>
      <c r="K219" s="23">
        <v>14682.771000000001</v>
      </c>
      <c r="L219" s="85" t="s">
        <v>447</v>
      </c>
      <c r="M219" s="48">
        <f t="shared" si="63"/>
        <v>24412.550999999999</v>
      </c>
    </row>
    <row r="220" spans="1:13" ht="24.75" customHeight="1" x14ac:dyDescent="0.2">
      <c r="A220" s="98"/>
      <c r="B220" s="57" t="s">
        <v>424</v>
      </c>
      <c r="C220" s="57"/>
      <c r="D220" s="65" t="s">
        <v>289</v>
      </c>
      <c r="E220" s="23">
        <v>102640.986</v>
      </c>
      <c r="F220" s="23">
        <v>63778.087</v>
      </c>
      <c r="G220" s="23">
        <v>63709.728000000003</v>
      </c>
      <c r="H220" s="28">
        <f t="shared" si="67"/>
        <v>99.892817418622172</v>
      </c>
      <c r="I220" s="28"/>
      <c r="J220" s="23">
        <f t="shared" si="65"/>
        <v>-68.35899999999674</v>
      </c>
      <c r="K220" s="23">
        <v>66236.86</v>
      </c>
      <c r="L220" s="51">
        <f>G220/K220*100</f>
        <v>96.18470440778745</v>
      </c>
      <c r="M220" s="48">
        <f t="shared" si="63"/>
        <v>-2527.1319999999978</v>
      </c>
    </row>
    <row r="221" spans="1:13" ht="47.25" customHeight="1" x14ac:dyDescent="0.2">
      <c r="A221" s="98"/>
      <c r="B221" s="57" t="s">
        <v>444</v>
      </c>
      <c r="C221" s="57"/>
      <c r="D221" s="65" t="s">
        <v>445</v>
      </c>
      <c r="E221" s="23"/>
      <c r="F221" s="23">
        <v>7328.3429999999998</v>
      </c>
      <c r="G221" s="23">
        <v>7328.3410000000003</v>
      </c>
      <c r="H221" s="28">
        <f t="shared" si="67"/>
        <v>99.999972708700994</v>
      </c>
      <c r="I221" s="28"/>
      <c r="J221" s="23">
        <f t="shared" si="65"/>
        <v>-1.9999999994979589E-3</v>
      </c>
      <c r="K221" s="23"/>
      <c r="L221" s="92" t="e">
        <f>G221/K221*100</f>
        <v>#DIV/0!</v>
      </c>
      <c r="M221" s="48">
        <f t="shared" si="63"/>
        <v>7328.3410000000003</v>
      </c>
    </row>
    <row r="222" spans="1:13" ht="15.75" hidden="1" customHeight="1" x14ac:dyDescent="0.2">
      <c r="A222" s="98"/>
      <c r="B222" s="19" t="s">
        <v>287</v>
      </c>
      <c r="C222" s="19"/>
      <c r="D222" s="64" t="s">
        <v>288</v>
      </c>
      <c r="E222" s="24"/>
      <c r="F222" s="24"/>
      <c r="G222" s="24"/>
      <c r="H222" s="25">
        <f t="shared" si="67"/>
        <v>0</v>
      </c>
      <c r="I222" s="28"/>
      <c r="J222" s="24">
        <f t="shared" si="65"/>
        <v>0</v>
      </c>
      <c r="K222" s="24"/>
      <c r="L222" s="50" t="e">
        <f>G222/K222*100</f>
        <v>#DIV/0!</v>
      </c>
      <c r="M222" s="47">
        <f t="shared" si="63"/>
        <v>0</v>
      </c>
    </row>
    <row r="223" spans="1:13" ht="23.25" customHeight="1" x14ac:dyDescent="0.2">
      <c r="A223" s="10"/>
      <c r="B223" s="19" t="s">
        <v>171</v>
      </c>
      <c r="C223" s="19"/>
      <c r="D223" s="64" t="s">
        <v>427</v>
      </c>
      <c r="E223" s="24">
        <f>E225+E232+E233+E234+E235+E226+E241</f>
        <v>94397.576000000001</v>
      </c>
      <c r="F223" s="24">
        <f>F225+F232+F233+F234+F235+F226+F241</f>
        <v>58719.803999999996</v>
      </c>
      <c r="G223" s="24">
        <f>G225+G232+G233+G234+G235+G226+G241</f>
        <v>58719.800999999999</v>
      </c>
      <c r="H223" s="25">
        <f t="shared" si="67"/>
        <v>99.999994890991132</v>
      </c>
      <c r="I223" s="25"/>
      <c r="J223" s="24">
        <f t="shared" si="65"/>
        <v>-2.9999999969732016E-3</v>
      </c>
      <c r="K223" s="24">
        <f>K225+K232+K233+K234+K235+K226+K241</f>
        <v>122104.84900000002</v>
      </c>
      <c r="L223" s="50">
        <f>G223/K223*100</f>
        <v>48.089655309266213</v>
      </c>
      <c r="M223" s="47">
        <f t="shared" si="63"/>
        <v>-63385.048000000017</v>
      </c>
    </row>
    <row r="224" spans="1:13" ht="22.5" customHeight="1" x14ac:dyDescent="0.2">
      <c r="A224" s="98"/>
      <c r="B224" s="57"/>
      <c r="C224" s="57"/>
      <c r="D224" s="68" t="s">
        <v>45</v>
      </c>
      <c r="E224" s="27"/>
      <c r="F224" s="23"/>
      <c r="G224" s="23"/>
      <c r="H224" s="28">
        <f t="shared" si="67"/>
        <v>0</v>
      </c>
      <c r="I224" s="28"/>
      <c r="J224" s="24">
        <f t="shared" si="65"/>
        <v>0</v>
      </c>
      <c r="K224" s="27"/>
      <c r="L224" s="51"/>
      <c r="M224" s="48">
        <f t="shared" si="63"/>
        <v>0</v>
      </c>
    </row>
    <row r="225" spans="1:13" ht="21.75" hidden="1" customHeight="1" x14ac:dyDescent="0.2">
      <c r="A225" s="98"/>
      <c r="B225" s="57" t="s">
        <v>295</v>
      </c>
      <c r="C225" s="57"/>
      <c r="D225" s="68" t="s">
        <v>289</v>
      </c>
      <c r="E225" s="27"/>
      <c r="F225" s="23"/>
      <c r="G225" s="23"/>
      <c r="H225" s="28">
        <f t="shared" si="67"/>
        <v>0</v>
      </c>
      <c r="I225" s="28"/>
      <c r="J225" s="24">
        <f t="shared" si="65"/>
        <v>0</v>
      </c>
      <c r="K225" s="23"/>
      <c r="L225" s="51"/>
      <c r="M225" s="48">
        <f t="shared" si="63"/>
        <v>0</v>
      </c>
    </row>
    <row r="226" spans="1:13" ht="21.75" hidden="1" customHeight="1" x14ac:dyDescent="0.2">
      <c r="A226" s="98"/>
      <c r="B226" s="57" t="s">
        <v>296</v>
      </c>
      <c r="C226" s="57"/>
      <c r="D226" s="68" t="s">
        <v>290</v>
      </c>
      <c r="E226" s="27">
        <f>E228+E229+E231+E230</f>
        <v>0</v>
      </c>
      <c r="F226" s="23">
        <f t="shared" ref="F226" si="71">F228+F229+F231+F230</f>
        <v>0</v>
      </c>
      <c r="G226" s="23">
        <f>G228+G229+G231+G230</f>
        <v>0</v>
      </c>
      <c r="H226" s="28">
        <f t="shared" si="67"/>
        <v>0</v>
      </c>
      <c r="I226" s="28"/>
      <c r="J226" s="24">
        <f t="shared" si="65"/>
        <v>0</v>
      </c>
      <c r="K226" s="23">
        <f>K228+K229+K231+K230</f>
        <v>0</v>
      </c>
      <c r="L226" s="51"/>
      <c r="M226" s="48">
        <f t="shared" si="63"/>
        <v>0</v>
      </c>
    </row>
    <row r="227" spans="1:13" ht="18" hidden="1" customHeight="1" x14ac:dyDescent="0.2">
      <c r="A227" s="98"/>
      <c r="B227" s="57"/>
      <c r="C227" s="57"/>
      <c r="D227" s="67" t="s">
        <v>44</v>
      </c>
      <c r="E227" s="27"/>
      <c r="F227" s="23"/>
      <c r="G227" s="23"/>
      <c r="H227" s="28">
        <f t="shared" si="67"/>
        <v>0</v>
      </c>
      <c r="I227" s="28"/>
      <c r="J227" s="24">
        <f t="shared" si="65"/>
        <v>0</v>
      </c>
      <c r="K227" s="23"/>
      <c r="L227" s="51"/>
      <c r="M227" s="48">
        <f t="shared" si="63"/>
        <v>0</v>
      </c>
    </row>
    <row r="228" spans="1:13" ht="21.75" hidden="1" customHeight="1" x14ac:dyDescent="0.2">
      <c r="A228" s="98"/>
      <c r="B228" s="57" t="s">
        <v>297</v>
      </c>
      <c r="C228" s="57"/>
      <c r="D228" s="67" t="s">
        <v>291</v>
      </c>
      <c r="E228" s="27"/>
      <c r="F228" s="23"/>
      <c r="G228" s="23"/>
      <c r="H228" s="28">
        <f t="shared" si="67"/>
        <v>0</v>
      </c>
      <c r="I228" s="28"/>
      <c r="J228" s="24">
        <f t="shared" si="65"/>
        <v>0</v>
      </c>
      <c r="K228" s="23"/>
      <c r="L228" s="51"/>
      <c r="M228" s="48">
        <f t="shared" si="63"/>
        <v>0</v>
      </c>
    </row>
    <row r="229" spans="1:13" ht="19.5" hidden="1" customHeight="1" x14ac:dyDescent="0.2">
      <c r="A229" s="98" t="s">
        <v>80</v>
      </c>
      <c r="B229" s="57" t="s">
        <v>298</v>
      </c>
      <c r="C229" s="57"/>
      <c r="D229" s="67" t="s">
        <v>292</v>
      </c>
      <c r="E229" s="27"/>
      <c r="F229" s="23"/>
      <c r="G229" s="23"/>
      <c r="H229" s="28">
        <f t="shared" si="67"/>
        <v>0</v>
      </c>
      <c r="I229" s="28"/>
      <c r="J229" s="23">
        <f t="shared" si="65"/>
        <v>0</v>
      </c>
      <c r="K229" s="23"/>
      <c r="L229" s="51"/>
      <c r="M229" s="48">
        <f t="shared" si="63"/>
        <v>0</v>
      </c>
    </row>
    <row r="230" spans="1:13" ht="14.25" hidden="1" customHeight="1" x14ac:dyDescent="0.2">
      <c r="A230" s="98"/>
      <c r="B230" s="57" t="s">
        <v>366</v>
      </c>
      <c r="C230" s="57"/>
      <c r="D230" s="67" t="s">
        <v>367</v>
      </c>
      <c r="E230" s="27"/>
      <c r="F230" s="23"/>
      <c r="G230" s="23"/>
      <c r="H230" s="28">
        <f t="shared" si="67"/>
        <v>0</v>
      </c>
      <c r="I230" s="28"/>
      <c r="J230" s="23">
        <f t="shared" si="65"/>
        <v>0</v>
      </c>
      <c r="K230" s="23"/>
      <c r="L230" s="51"/>
      <c r="M230" s="48">
        <f t="shared" si="63"/>
        <v>0</v>
      </c>
    </row>
    <row r="231" spans="1:13" ht="14.25" hidden="1" customHeight="1" x14ac:dyDescent="0.2">
      <c r="A231" s="98" t="s">
        <v>191</v>
      </c>
      <c r="B231" s="57" t="s">
        <v>299</v>
      </c>
      <c r="C231" s="57"/>
      <c r="D231" s="67" t="s">
        <v>293</v>
      </c>
      <c r="E231" s="27"/>
      <c r="F231" s="23"/>
      <c r="G231" s="23"/>
      <c r="H231" s="28">
        <f t="shared" si="67"/>
        <v>0</v>
      </c>
      <c r="I231" s="28"/>
      <c r="J231" s="23">
        <f t="shared" si="65"/>
        <v>0</v>
      </c>
      <c r="K231" s="23"/>
      <c r="L231" s="51"/>
      <c r="M231" s="48">
        <f t="shared" si="63"/>
        <v>0</v>
      </c>
    </row>
    <row r="232" spans="1:13" ht="24.75" customHeight="1" x14ac:dyDescent="0.2">
      <c r="A232" s="98"/>
      <c r="B232" s="57" t="s">
        <v>300</v>
      </c>
      <c r="C232" s="57"/>
      <c r="D232" s="68" t="s">
        <v>360</v>
      </c>
      <c r="E232" s="23">
        <v>94397.576000000001</v>
      </c>
      <c r="F232" s="23">
        <v>58719.803999999996</v>
      </c>
      <c r="G232" s="23">
        <v>58719.800999999999</v>
      </c>
      <c r="H232" s="28">
        <f t="shared" si="67"/>
        <v>99.999994890991132</v>
      </c>
      <c r="I232" s="28"/>
      <c r="J232" s="23">
        <f t="shared" si="65"/>
        <v>-2.9999999969732016E-3</v>
      </c>
      <c r="K232" s="23">
        <v>48550.406000000003</v>
      </c>
      <c r="L232" s="28">
        <f>G232/K232*100</f>
        <v>120.94605552835129</v>
      </c>
      <c r="M232" s="48">
        <f t="shared" si="63"/>
        <v>10169.394999999997</v>
      </c>
    </row>
    <row r="233" spans="1:13" ht="21" customHeight="1" x14ac:dyDescent="0.2">
      <c r="A233" s="98"/>
      <c r="B233" s="57" t="s">
        <v>301</v>
      </c>
      <c r="C233" s="57"/>
      <c r="D233" s="68" t="s">
        <v>294</v>
      </c>
      <c r="E233" s="23"/>
      <c r="F233" s="23"/>
      <c r="G233" s="23"/>
      <c r="H233" s="28">
        <f t="shared" si="67"/>
        <v>0</v>
      </c>
      <c r="I233" s="28"/>
      <c r="J233" s="23">
        <f t="shared" si="65"/>
        <v>0</v>
      </c>
      <c r="K233" s="23">
        <v>21644.959999999999</v>
      </c>
      <c r="L233" s="85">
        <f>G233/K233*100</f>
        <v>0</v>
      </c>
      <c r="M233" s="48">
        <f t="shared" si="63"/>
        <v>-21644.959999999999</v>
      </c>
    </row>
    <row r="234" spans="1:13" ht="33.75" customHeight="1" x14ac:dyDescent="0.2">
      <c r="A234" s="98" t="s">
        <v>109</v>
      </c>
      <c r="B234" s="57" t="s">
        <v>302</v>
      </c>
      <c r="C234" s="57"/>
      <c r="D234" s="68" t="s">
        <v>303</v>
      </c>
      <c r="E234" s="23"/>
      <c r="F234" s="23"/>
      <c r="G234" s="23"/>
      <c r="H234" s="28">
        <f t="shared" si="67"/>
        <v>0</v>
      </c>
      <c r="I234" s="28"/>
      <c r="J234" s="23">
        <f t="shared" si="65"/>
        <v>0</v>
      </c>
      <c r="K234" s="23">
        <v>3120.06</v>
      </c>
      <c r="L234" s="85">
        <f>G234/K234*100</f>
        <v>0</v>
      </c>
      <c r="M234" s="48">
        <f t="shared" si="63"/>
        <v>-3120.06</v>
      </c>
    </row>
    <row r="235" spans="1:13" ht="24" customHeight="1" x14ac:dyDescent="0.2">
      <c r="A235" s="98"/>
      <c r="B235" s="57" t="s">
        <v>304</v>
      </c>
      <c r="C235" s="57"/>
      <c r="D235" s="68" t="s">
        <v>305</v>
      </c>
      <c r="E235" s="23">
        <f>E240</f>
        <v>0</v>
      </c>
      <c r="F235" s="30">
        <f>F240</f>
        <v>0</v>
      </c>
      <c r="G235" s="23">
        <f>G240+G238+G237</f>
        <v>0</v>
      </c>
      <c r="H235" s="28">
        <f t="shared" si="67"/>
        <v>0</v>
      </c>
      <c r="I235" s="28"/>
      <c r="J235" s="23">
        <f t="shared" si="65"/>
        <v>0</v>
      </c>
      <c r="K235" s="23">
        <f>K238+K239+K240</f>
        <v>48789.423000000003</v>
      </c>
      <c r="L235" s="85">
        <f>G235/K235*100</f>
        <v>0</v>
      </c>
      <c r="M235" s="48">
        <f t="shared" si="63"/>
        <v>-48789.423000000003</v>
      </c>
    </row>
    <row r="236" spans="1:13" ht="21.75" customHeight="1" x14ac:dyDescent="0.2">
      <c r="A236" s="98"/>
      <c r="B236" s="57"/>
      <c r="C236" s="57"/>
      <c r="D236" s="67" t="s">
        <v>44</v>
      </c>
      <c r="E236" s="27"/>
      <c r="F236" s="30"/>
      <c r="G236" s="23"/>
      <c r="H236" s="28">
        <f t="shared" si="67"/>
        <v>0</v>
      </c>
      <c r="I236" s="28"/>
      <c r="J236" s="23">
        <f t="shared" si="65"/>
        <v>0</v>
      </c>
      <c r="K236" s="27"/>
      <c r="L236" s="85"/>
      <c r="M236" s="48">
        <f t="shared" si="63"/>
        <v>0</v>
      </c>
    </row>
    <row r="237" spans="1:13" ht="14.25" hidden="1" customHeight="1" x14ac:dyDescent="0.2">
      <c r="A237" s="98"/>
      <c r="B237" s="57" t="s">
        <v>350</v>
      </c>
      <c r="C237" s="57"/>
      <c r="D237" s="67" t="s">
        <v>351</v>
      </c>
      <c r="E237" s="27"/>
      <c r="F237" s="30"/>
      <c r="G237" s="23"/>
      <c r="H237" s="28">
        <f t="shared" si="67"/>
        <v>0</v>
      </c>
      <c r="I237" s="28"/>
      <c r="J237" s="23">
        <f t="shared" si="65"/>
        <v>0</v>
      </c>
      <c r="K237" s="27"/>
      <c r="L237" s="85" t="e">
        <f>G237/K237*100</f>
        <v>#DIV/0!</v>
      </c>
      <c r="M237" s="48">
        <f t="shared" si="63"/>
        <v>0</v>
      </c>
    </row>
    <row r="238" spans="1:13" ht="12" hidden="1" customHeight="1" x14ac:dyDescent="0.2">
      <c r="A238" s="98"/>
      <c r="B238" s="57" t="s">
        <v>350</v>
      </c>
      <c r="C238" s="57"/>
      <c r="D238" s="67" t="s">
        <v>351</v>
      </c>
      <c r="E238" s="27"/>
      <c r="F238" s="30"/>
      <c r="G238" s="23"/>
      <c r="H238" s="28">
        <f t="shared" si="67"/>
        <v>0</v>
      </c>
      <c r="I238" s="28"/>
      <c r="J238" s="23">
        <f t="shared" si="65"/>
        <v>0</v>
      </c>
      <c r="K238" s="27"/>
      <c r="L238" s="85" t="e">
        <f>G238/K238*100</f>
        <v>#DIV/0!</v>
      </c>
      <c r="M238" s="48">
        <f t="shared" si="63"/>
        <v>0</v>
      </c>
    </row>
    <row r="239" spans="1:13" ht="9" hidden="1" customHeight="1" x14ac:dyDescent="0.2">
      <c r="A239" s="98"/>
      <c r="B239" s="57" t="s">
        <v>392</v>
      </c>
      <c r="C239" s="57"/>
      <c r="D239" s="67" t="s">
        <v>393</v>
      </c>
      <c r="E239" s="27"/>
      <c r="F239" s="30"/>
      <c r="G239" s="23"/>
      <c r="H239" s="28"/>
      <c r="I239" s="28"/>
      <c r="J239" s="23">
        <f t="shared" si="65"/>
        <v>0</v>
      </c>
      <c r="K239" s="27"/>
      <c r="L239" s="85" t="e">
        <f>G239/K239*100</f>
        <v>#DIV/0!</v>
      </c>
      <c r="M239" s="48">
        <f t="shared" si="63"/>
        <v>0</v>
      </c>
    </row>
    <row r="240" spans="1:13" ht="68.25" customHeight="1" x14ac:dyDescent="0.2">
      <c r="A240" s="98"/>
      <c r="B240" s="57" t="s">
        <v>306</v>
      </c>
      <c r="C240" s="58"/>
      <c r="D240" s="67" t="s">
        <v>307</v>
      </c>
      <c r="E240" s="27"/>
      <c r="F240" s="30"/>
      <c r="G240" s="23"/>
      <c r="H240" s="28">
        <f t="shared" ref="H240:H247" si="72">IF(F240&gt;0,G240/F240*100,0)</f>
        <v>0</v>
      </c>
      <c r="I240" s="28"/>
      <c r="J240" s="23">
        <f t="shared" si="65"/>
        <v>0</v>
      </c>
      <c r="K240" s="23">
        <v>48789.423000000003</v>
      </c>
      <c r="L240" s="85">
        <f>G240/K240*100</f>
        <v>0</v>
      </c>
      <c r="M240" s="48">
        <f t="shared" si="63"/>
        <v>-48789.423000000003</v>
      </c>
    </row>
    <row r="241" spans="1:13" ht="14.25" hidden="1" customHeight="1" x14ac:dyDescent="0.2">
      <c r="A241" s="98"/>
      <c r="B241" s="57" t="s">
        <v>332</v>
      </c>
      <c r="C241" s="58"/>
      <c r="D241" s="68" t="s">
        <v>333</v>
      </c>
      <c r="E241" s="27"/>
      <c r="F241" s="23"/>
      <c r="G241" s="23"/>
      <c r="H241" s="49">
        <f t="shared" si="72"/>
        <v>0</v>
      </c>
      <c r="I241" s="28"/>
      <c r="J241" s="23">
        <f t="shared" si="65"/>
        <v>0</v>
      </c>
      <c r="K241" s="27"/>
      <c r="L241" s="85" t="s">
        <v>433</v>
      </c>
      <c r="M241" s="48">
        <f t="shared" si="63"/>
        <v>0</v>
      </c>
    </row>
    <row r="242" spans="1:13" ht="9" hidden="1" customHeight="1" x14ac:dyDescent="0.2">
      <c r="A242" s="10" t="s">
        <v>37</v>
      </c>
      <c r="B242" s="19" t="s">
        <v>172</v>
      </c>
      <c r="C242" s="19"/>
      <c r="D242" s="64" t="s">
        <v>247</v>
      </c>
      <c r="E242" s="22">
        <f>E244+E249</f>
        <v>0</v>
      </c>
      <c r="F242" s="24">
        <f>F244+F249+F250</f>
        <v>0</v>
      </c>
      <c r="G242" s="22">
        <f>G244+G249+G250</f>
        <v>0</v>
      </c>
      <c r="H242" s="25">
        <f t="shared" si="72"/>
        <v>0</v>
      </c>
      <c r="I242" s="25"/>
      <c r="J242" s="24">
        <f t="shared" si="65"/>
        <v>0</v>
      </c>
      <c r="K242" s="22">
        <f>K244+K249+K250+K248</f>
        <v>0</v>
      </c>
      <c r="L242" s="85" t="s">
        <v>433</v>
      </c>
      <c r="M242" s="47">
        <f t="shared" si="63"/>
        <v>0</v>
      </c>
    </row>
    <row r="243" spans="1:13" ht="12.75" hidden="1" customHeight="1" x14ac:dyDescent="0.2">
      <c r="A243" s="98"/>
      <c r="B243" s="57"/>
      <c r="C243" s="57"/>
      <c r="D243" s="68" t="s">
        <v>45</v>
      </c>
      <c r="E243" s="27"/>
      <c r="F243" s="23"/>
      <c r="G243" s="27"/>
      <c r="H243" s="28">
        <f t="shared" si="72"/>
        <v>0</v>
      </c>
      <c r="I243" s="28"/>
      <c r="J243" s="24">
        <f t="shared" si="65"/>
        <v>0</v>
      </c>
      <c r="K243" s="27"/>
      <c r="L243" s="85" t="s">
        <v>433</v>
      </c>
      <c r="M243" s="48">
        <f t="shared" si="63"/>
        <v>0</v>
      </c>
    </row>
    <row r="244" spans="1:13" ht="12.75" hidden="1" customHeight="1" x14ac:dyDescent="0.2">
      <c r="A244" s="98" t="s">
        <v>24</v>
      </c>
      <c r="B244" s="57" t="s">
        <v>252</v>
      </c>
      <c r="C244" s="57" t="s">
        <v>178</v>
      </c>
      <c r="D244" s="68" t="s">
        <v>25</v>
      </c>
      <c r="E244" s="27">
        <f>E247</f>
        <v>0</v>
      </c>
      <c r="F244" s="23">
        <f t="shared" ref="F244:G244" si="73">F247</f>
        <v>0</v>
      </c>
      <c r="G244" s="27">
        <f t="shared" si="73"/>
        <v>0</v>
      </c>
      <c r="H244" s="28">
        <f t="shared" si="72"/>
        <v>0</v>
      </c>
      <c r="I244" s="28"/>
      <c r="J244" s="24">
        <f t="shared" si="65"/>
        <v>0</v>
      </c>
      <c r="K244" s="27">
        <f t="shared" ref="K244" si="74">K247</f>
        <v>0</v>
      </c>
      <c r="L244" s="85" t="s">
        <v>433</v>
      </c>
      <c r="M244" s="48">
        <f t="shared" si="63"/>
        <v>0</v>
      </c>
    </row>
    <row r="245" spans="1:13" ht="12" hidden="1" customHeight="1" x14ac:dyDescent="0.2">
      <c r="A245" s="98" t="s">
        <v>42</v>
      </c>
      <c r="B245" s="57"/>
      <c r="C245" s="57"/>
      <c r="D245" s="65" t="s">
        <v>7</v>
      </c>
      <c r="E245" s="27"/>
      <c r="F245" s="23"/>
      <c r="G245" s="27"/>
      <c r="H245" s="28">
        <f t="shared" si="72"/>
        <v>0</v>
      </c>
      <c r="I245" s="28"/>
      <c r="J245" s="24">
        <f t="shared" si="65"/>
        <v>0</v>
      </c>
      <c r="K245" s="27"/>
      <c r="L245" s="85" t="s">
        <v>433</v>
      </c>
      <c r="M245" s="48">
        <f t="shared" si="63"/>
        <v>0</v>
      </c>
    </row>
    <row r="246" spans="1:13" ht="9.75" hidden="1" customHeight="1" x14ac:dyDescent="0.2">
      <c r="A246" s="98"/>
      <c r="B246" s="57"/>
      <c r="C246" s="57"/>
      <c r="D246" s="67" t="s">
        <v>44</v>
      </c>
      <c r="E246" s="27"/>
      <c r="F246" s="23"/>
      <c r="G246" s="27"/>
      <c r="H246" s="28">
        <f t="shared" si="72"/>
        <v>0</v>
      </c>
      <c r="I246" s="28"/>
      <c r="J246" s="24">
        <f t="shared" si="65"/>
        <v>0</v>
      </c>
      <c r="K246" s="27"/>
      <c r="L246" s="85" t="s">
        <v>433</v>
      </c>
      <c r="M246" s="48">
        <f t="shared" si="63"/>
        <v>0</v>
      </c>
    </row>
    <row r="247" spans="1:13" ht="16.5" hidden="1" customHeight="1" x14ac:dyDescent="0.2">
      <c r="A247" s="98"/>
      <c r="B247" s="58" t="s">
        <v>253</v>
      </c>
      <c r="C247" s="57"/>
      <c r="D247" s="66" t="s">
        <v>25</v>
      </c>
      <c r="E247" s="27"/>
      <c r="F247" s="23"/>
      <c r="G247" s="27"/>
      <c r="H247" s="28">
        <f t="shared" si="72"/>
        <v>0</v>
      </c>
      <c r="I247" s="28"/>
      <c r="J247" s="24">
        <f t="shared" si="65"/>
        <v>0</v>
      </c>
      <c r="K247" s="27"/>
      <c r="L247" s="85" t="s">
        <v>433</v>
      </c>
      <c r="M247" s="48">
        <f t="shared" si="63"/>
        <v>0</v>
      </c>
    </row>
    <row r="248" spans="1:13" ht="16.5" hidden="1" customHeight="1" x14ac:dyDescent="0.2">
      <c r="A248" s="98"/>
      <c r="B248" s="58" t="s">
        <v>353</v>
      </c>
      <c r="C248" s="57"/>
      <c r="D248" s="65" t="s">
        <v>371</v>
      </c>
      <c r="E248" s="27"/>
      <c r="F248" s="23"/>
      <c r="G248" s="27"/>
      <c r="H248" s="28"/>
      <c r="I248" s="28"/>
      <c r="J248" s="24">
        <f t="shared" si="65"/>
        <v>0</v>
      </c>
      <c r="K248" s="27"/>
      <c r="L248" s="85" t="s">
        <v>433</v>
      </c>
      <c r="M248" s="48">
        <f t="shared" si="63"/>
        <v>0</v>
      </c>
    </row>
    <row r="249" spans="1:13" ht="12.75" hidden="1" customHeight="1" x14ac:dyDescent="0.2">
      <c r="A249" s="98"/>
      <c r="B249" s="57" t="s">
        <v>328</v>
      </c>
      <c r="C249" s="57"/>
      <c r="D249" s="68" t="s">
        <v>329</v>
      </c>
      <c r="E249" s="27"/>
      <c r="F249" s="23"/>
      <c r="G249" s="27"/>
      <c r="H249" s="28">
        <f t="shared" ref="H249:H292" si="75">IF(F249&gt;0,G249/F249*100,0)</f>
        <v>0</v>
      </c>
      <c r="I249" s="28"/>
      <c r="J249" s="24">
        <f t="shared" si="65"/>
        <v>0</v>
      </c>
      <c r="K249" s="27"/>
      <c r="L249" s="85" t="s">
        <v>433</v>
      </c>
      <c r="M249" s="48">
        <f t="shared" si="63"/>
        <v>0</v>
      </c>
    </row>
    <row r="250" spans="1:13" ht="8.25" hidden="1" customHeight="1" x14ac:dyDescent="0.2">
      <c r="A250" s="98"/>
      <c r="B250" s="57" t="s">
        <v>339</v>
      </c>
      <c r="C250" s="57"/>
      <c r="D250" s="68" t="s">
        <v>338</v>
      </c>
      <c r="E250" s="27"/>
      <c r="F250" s="23">
        <f>F254+F252</f>
        <v>0</v>
      </c>
      <c r="G250" s="27">
        <f t="shared" ref="G250" si="76">G254+G252</f>
        <v>0</v>
      </c>
      <c r="H250" s="28">
        <f t="shared" si="75"/>
        <v>0</v>
      </c>
      <c r="I250" s="28"/>
      <c r="J250" s="24">
        <f t="shared" si="65"/>
        <v>0</v>
      </c>
      <c r="K250" s="27">
        <f>K252+K253+K254</f>
        <v>0</v>
      </c>
      <c r="L250" s="85" t="s">
        <v>433</v>
      </c>
      <c r="M250" s="48">
        <f t="shared" si="63"/>
        <v>0</v>
      </c>
    </row>
    <row r="251" spans="1:13" ht="12" hidden="1" customHeight="1" x14ac:dyDescent="0.2">
      <c r="A251" s="98"/>
      <c r="B251" s="57"/>
      <c r="C251" s="57"/>
      <c r="D251" s="67" t="s">
        <v>44</v>
      </c>
      <c r="E251" s="27"/>
      <c r="F251" s="23"/>
      <c r="G251" s="27"/>
      <c r="H251" s="28">
        <f t="shared" si="75"/>
        <v>0</v>
      </c>
      <c r="I251" s="28"/>
      <c r="J251" s="24">
        <f t="shared" si="65"/>
        <v>0</v>
      </c>
      <c r="K251" s="27"/>
      <c r="L251" s="85" t="s">
        <v>433</v>
      </c>
      <c r="M251" s="48">
        <f t="shared" si="63"/>
        <v>0</v>
      </c>
    </row>
    <row r="252" spans="1:13" ht="10.5" hidden="1" customHeight="1" x14ac:dyDescent="0.2">
      <c r="A252" s="98"/>
      <c r="B252" s="58" t="s">
        <v>341</v>
      </c>
      <c r="C252" s="58"/>
      <c r="D252" s="67" t="s">
        <v>340</v>
      </c>
      <c r="E252" s="27"/>
      <c r="F252" s="23"/>
      <c r="G252" s="27"/>
      <c r="H252" s="28">
        <f t="shared" si="75"/>
        <v>0</v>
      </c>
      <c r="I252" s="28"/>
      <c r="J252" s="24">
        <f t="shared" si="65"/>
        <v>0</v>
      </c>
      <c r="K252" s="27"/>
      <c r="L252" s="85" t="s">
        <v>433</v>
      </c>
      <c r="M252" s="48">
        <f t="shared" si="63"/>
        <v>0</v>
      </c>
    </row>
    <row r="253" spans="1:13" ht="9.75" hidden="1" customHeight="1" x14ac:dyDescent="0.2">
      <c r="A253" s="98"/>
      <c r="B253" s="58" t="s">
        <v>343</v>
      </c>
      <c r="C253" s="58"/>
      <c r="D253" s="67" t="s">
        <v>342</v>
      </c>
      <c r="E253" s="27"/>
      <c r="F253" s="23"/>
      <c r="G253" s="27"/>
      <c r="H253" s="28">
        <f t="shared" si="75"/>
        <v>0</v>
      </c>
      <c r="I253" s="28"/>
      <c r="J253" s="24">
        <f t="shared" si="65"/>
        <v>0</v>
      </c>
      <c r="K253" s="27"/>
      <c r="L253" s="85" t="s">
        <v>433</v>
      </c>
      <c r="M253" s="48">
        <f t="shared" ref="M253:M292" si="77">G253-K253</f>
        <v>0</v>
      </c>
    </row>
    <row r="254" spans="1:13" ht="14.25" hidden="1" customHeight="1" x14ac:dyDescent="0.2">
      <c r="A254" s="98"/>
      <c r="B254" s="58" t="s">
        <v>372</v>
      </c>
      <c r="C254" s="58"/>
      <c r="D254" s="67" t="s">
        <v>373</v>
      </c>
      <c r="E254" s="27"/>
      <c r="F254" s="23"/>
      <c r="G254" s="27"/>
      <c r="H254" s="28">
        <f t="shared" si="75"/>
        <v>0</v>
      </c>
      <c r="I254" s="28"/>
      <c r="J254" s="24">
        <f t="shared" si="65"/>
        <v>0</v>
      </c>
      <c r="K254" s="27"/>
      <c r="L254" s="85" t="s">
        <v>433</v>
      </c>
      <c r="M254" s="48">
        <f t="shared" si="77"/>
        <v>0</v>
      </c>
    </row>
    <row r="255" spans="1:13" ht="10.5" hidden="1" customHeight="1" x14ac:dyDescent="0.2">
      <c r="A255" s="10" t="s">
        <v>34</v>
      </c>
      <c r="B255" s="19" t="s">
        <v>180</v>
      </c>
      <c r="C255" s="19"/>
      <c r="D255" s="64" t="s">
        <v>255</v>
      </c>
      <c r="E255" s="22">
        <f>E257</f>
        <v>0</v>
      </c>
      <c r="F255" s="24">
        <f t="shared" ref="F255:G255" si="78">F257</f>
        <v>0</v>
      </c>
      <c r="G255" s="22">
        <f t="shared" si="78"/>
        <v>0</v>
      </c>
      <c r="H255" s="28">
        <f t="shared" si="75"/>
        <v>0</v>
      </c>
      <c r="I255" s="25"/>
      <c r="J255" s="24">
        <f t="shared" si="65"/>
        <v>0</v>
      </c>
      <c r="K255" s="22">
        <f t="shared" ref="K255" si="79">K257</f>
        <v>0</v>
      </c>
      <c r="L255" s="85" t="s">
        <v>433</v>
      </c>
      <c r="M255" s="47">
        <f t="shared" si="77"/>
        <v>0</v>
      </c>
    </row>
    <row r="256" spans="1:13" ht="14.25" hidden="1" customHeight="1" x14ac:dyDescent="0.2">
      <c r="A256" s="10"/>
      <c r="B256" s="19"/>
      <c r="C256" s="19"/>
      <c r="D256" s="68" t="s">
        <v>45</v>
      </c>
      <c r="E256" s="22"/>
      <c r="F256" s="24"/>
      <c r="G256" s="22"/>
      <c r="H256" s="28">
        <f t="shared" si="75"/>
        <v>0</v>
      </c>
      <c r="I256" s="25"/>
      <c r="J256" s="24">
        <f t="shared" si="65"/>
        <v>0</v>
      </c>
      <c r="K256" s="27"/>
      <c r="L256" s="85" t="s">
        <v>433</v>
      </c>
      <c r="M256" s="48">
        <f t="shared" si="77"/>
        <v>0</v>
      </c>
    </row>
    <row r="257" spans="1:13" ht="19.5" hidden="1" customHeight="1" x14ac:dyDescent="0.25">
      <c r="A257" s="10" t="s">
        <v>72</v>
      </c>
      <c r="B257" s="57">
        <v>7530</v>
      </c>
      <c r="C257" s="61"/>
      <c r="D257" s="77" t="s">
        <v>308</v>
      </c>
      <c r="E257" s="27"/>
      <c r="F257" s="23"/>
      <c r="G257" s="27"/>
      <c r="H257" s="28">
        <f t="shared" si="75"/>
        <v>0</v>
      </c>
      <c r="I257" s="28"/>
      <c r="J257" s="23">
        <f t="shared" si="65"/>
        <v>0</v>
      </c>
      <c r="K257" s="27"/>
      <c r="L257" s="85" t="s">
        <v>433</v>
      </c>
      <c r="M257" s="48">
        <f t="shared" si="77"/>
        <v>0</v>
      </c>
    </row>
    <row r="258" spans="1:13" ht="22.5" customHeight="1" x14ac:dyDescent="0.2">
      <c r="A258" s="10" t="s">
        <v>75</v>
      </c>
      <c r="B258" s="19" t="s">
        <v>256</v>
      </c>
      <c r="C258" s="62"/>
      <c r="D258" s="73" t="s">
        <v>257</v>
      </c>
      <c r="E258" s="24">
        <f>E263+E264+E265+E267+E260</f>
        <v>140289.47999999998</v>
      </c>
      <c r="F258" s="24">
        <f>F263+F264+F265+F267+F260</f>
        <v>148993.641</v>
      </c>
      <c r="G258" s="24">
        <f t="shared" ref="G258" si="80">G263+G264+G265+G267+G260</f>
        <v>148952.41</v>
      </c>
      <c r="H258" s="25">
        <f t="shared" si="75"/>
        <v>99.97232700689554</v>
      </c>
      <c r="I258" s="25"/>
      <c r="J258" s="24">
        <f t="shared" si="65"/>
        <v>-41.230999999999767</v>
      </c>
      <c r="K258" s="24">
        <f>K263+K264+K265+K267+K260</f>
        <v>188579.739</v>
      </c>
      <c r="L258" s="45">
        <f t="shared" ref="L258:L267" si="81">G258/K258*100</f>
        <v>78.986433425915394</v>
      </c>
      <c r="M258" s="47">
        <f t="shared" si="77"/>
        <v>-39627.328999999998</v>
      </c>
    </row>
    <row r="259" spans="1:13" ht="21" customHeight="1" x14ac:dyDescent="0.2">
      <c r="A259" s="98"/>
      <c r="B259" s="57"/>
      <c r="C259" s="57"/>
      <c r="D259" s="68" t="s">
        <v>45</v>
      </c>
      <c r="E259" s="27"/>
      <c r="F259" s="23"/>
      <c r="G259" s="23"/>
      <c r="H259" s="28">
        <f t="shared" si="75"/>
        <v>0</v>
      </c>
      <c r="I259" s="28"/>
      <c r="J259" s="24">
        <f t="shared" si="65"/>
        <v>0</v>
      </c>
      <c r="K259" s="27"/>
      <c r="L259" s="35" t="e">
        <f t="shared" si="81"/>
        <v>#DIV/0!</v>
      </c>
      <c r="M259" s="48">
        <f t="shared" si="77"/>
        <v>0</v>
      </c>
    </row>
    <row r="260" spans="1:13" ht="23.25" customHeight="1" x14ac:dyDescent="0.2">
      <c r="A260" s="98"/>
      <c r="B260" s="57" t="s">
        <v>262</v>
      </c>
      <c r="C260" s="57"/>
      <c r="D260" s="68" t="s">
        <v>260</v>
      </c>
      <c r="E260" s="27">
        <f>E262</f>
        <v>487</v>
      </c>
      <c r="F260" s="23">
        <f t="shared" ref="F260" si="82">F262</f>
        <v>806.44</v>
      </c>
      <c r="G260" s="23">
        <f>G262</f>
        <v>770.40899999999999</v>
      </c>
      <c r="H260" s="28">
        <f t="shared" si="75"/>
        <v>95.532091662119925</v>
      </c>
      <c r="I260" s="28"/>
      <c r="J260" s="23">
        <f t="shared" si="65"/>
        <v>-36.031000000000063</v>
      </c>
      <c r="K260" s="27">
        <f>K262</f>
        <v>0</v>
      </c>
      <c r="L260" s="34" t="e">
        <f t="shared" si="81"/>
        <v>#DIV/0!</v>
      </c>
      <c r="M260" s="48">
        <f t="shared" si="77"/>
        <v>770.40899999999999</v>
      </c>
    </row>
    <row r="261" spans="1:13" ht="21" customHeight="1" x14ac:dyDescent="0.2">
      <c r="A261" s="98"/>
      <c r="B261" s="57"/>
      <c r="C261" s="57"/>
      <c r="D261" s="67" t="s">
        <v>44</v>
      </c>
      <c r="E261" s="27"/>
      <c r="F261" s="23"/>
      <c r="G261" s="23"/>
      <c r="H261" s="28">
        <f t="shared" si="75"/>
        <v>0</v>
      </c>
      <c r="I261" s="28"/>
      <c r="J261" s="24">
        <f t="shared" si="65"/>
        <v>0</v>
      </c>
      <c r="K261" s="27"/>
      <c r="L261" s="34" t="e">
        <f t="shared" si="81"/>
        <v>#DIV/0!</v>
      </c>
      <c r="M261" s="48">
        <f t="shared" si="77"/>
        <v>0</v>
      </c>
    </row>
    <row r="262" spans="1:13" ht="22.5" customHeight="1" x14ac:dyDescent="0.2">
      <c r="A262" s="98"/>
      <c r="B262" s="57" t="s">
        <v>263</v>
      </c>
      <c r="C262" s="57"/>
      <c r="D262" s="68" t="s">
        <v>261</v>
      </c>
      <c r="E262" s="27">
        <v>487</v>
      </c>
      <c r="F262" s="23">
        <v>806.44</v>
      </c>
      <c r="G262" s="23">
        <v>770.40899999999999</v>
      </c>
      <c r="H262" s="28">
        <f t="shared" si="75"/>
        <v>95.532091662119925</v>
      </c>
      <c r="I262" s="28"/>
      <c r="J262" s="23">
        <f t="shared" si="65"/>
        <v>-36.031000000000063</v>
      </c>
      <c r="K262" s="27"/>
      <c r="L262" s="34" t="e">
        <f t="shared" si="81"/>
        <v>#DIV/0!</v>
      </c>
      <c r="M262" s="48">
        <f t="shared" si="77"/>
        <v>770.40899999999999</v>
      </c>
    </row>
    <row r="263" spans="1:13" ht="32.25" customHeight="1" x14ac:dyDescent="0.2">
      <c r="A263" s="98" t="s">
        <v>76</v>
      </c>
      <c r="B263" s="57" t="s">
        <v>309</v>
      </c>
      <c r="C263" s="57" t="s">
        <v>177</v>
      </c>
      <c r="D263" s="68" t="s">
        <v>310</v>
      </c>
      <c r="E263" s="27">
        <v>99.4</v>
      </c>
      <c r="F263" s="27">
        <v>64.415000000000006</v>
      </c>
      <c r="G263" s="23">
        <v>64.415000000000006</v>
      </c>
      <c r="H263" s="28">
        <f t="shared" si="75"/>
        <v>100</v>
      </c>
      <c r="I263" s="28"/>
      <c r="J263" s="23">
        <f t="shared" si="65"/>
        <v>0</v>
      </c>
      <c r="K263" s="23">
        <v>85.608999999999995</v>
      </c>
      <c r="L263" s="52">
        <f t="shared" si="81"/>
        <v>75.243257134179828</v>
      </c>
      <c r="M263" s="48">
        <f t="shared" si="77"/>
        <v>-21.193999999999988</v>
      </c>
    </row>
    <row r="264" spans="1:13" ht="48" customHeight="1" x14ac:dyDescent="0.2">
      <c r="A264" s="98"/>
      <c r="B264" s="57" t="s">
        <v>311</v>
      </c>
      <c r="C264" s="57"/>
      <c r="D264" s="68" t="s">
        <v>312</v>
      </c>
      <c r="E264" s="27">
        <v>80</v>
      </c>
      <c r="F264" s="27">
        <v>96.620999999999995</v>
      </c>
      <c r="G264" s="23">
        <v>96.620999999999995</v>
      </c>
      <c r="H264" s="28">
        <f t="shared" si="75"/>
        <v>100</v>
      </c>
      <c r="I264" s="28"/>
      <c r="J264" s="23">
        <f t="shared" ref="J264:J319" si="83">G264-F264</f>
        <v>0</v>
      </c>
      <c r="K264" s="23">
        <v>42.295000000000002</v>
      </c>
      <c r="L264" s="85" t="s">
        <v>438</v>
      </c>
      <c r="M264" s="48">
        <f t="shared" si="77"/>
        <v>54.325999999999993</v>
      </c>
    </row>
    <row r="265" spans="1:13" ht="22.5" customHeight="1" x14ac:dyDescent="0.2">
      <c r="A265" s="98" t="s">
        <v>107</v>
      </c>
      <c r="B265" s="57" t="s">
        <v>313</v>
      </c>
      <c r="C265" s="57" t="s">
        <v>181</v>
      </c>
      <c r="D265" s="68" t="s">
        <v>179</v>
      </c>
      <c r="E265" s="23">
        <v>126530.336</v>
      </c>
      <c r="F265" s="23">
        <v>136201.45600000001</v>
      </c>
      <c r="G265" s="23">
        <v>136201.45600000001</v>
      </c>
      <c r="H265" s="28">
        <f t="shared" si="75"/>
        <v>100</v>
      </c>
      <c r="I265" s="28"/>
      <c r="J265" s="23">
        <f t="shared" si="83"/>
        <v>0</v>
      </c>
      <c r="K265" s="23">
        <v>158204.011</v>
      </c>
      <c r="L265" s="52">
        <f t="shared" si="81"/>
        <v>86.092290036818355</v>
      </c>
      <c r="M265" s="48">
        <f t="shared" si="77"/>
        <v>-22002.554999999993</v>
      </c>
    </row>
    <row r="266" spans="1:13" ht="15" hidden="1" customHeight="1" x14ac:dyDescent="0.2">
      <c r="A266" s="98" t="s">
        <v>63</v>
      </c>
      <c r="B266" s="57"/>
      <c r="C266" s="57"/>
      <c r="D266" s="65" t="s">
        <v>92</v>
      </c>
      <c r="E266" s="23"/>
      <c r="F266" s="23"/>
      <c r="G266" s="23"/>
      <c r="H266" s="28">
        <f t="shared" si="75"/>
        <v>0</v>
      </c>
      <c r="I266" s="28"/>
      <c r="J266" s="23">
        <f t="shared" si="83"/>
        <v>0</v>
      </c>
      <c r="K266" s="27"/>
      <c r="L266" s="52" t="e">
        <f t="shared" si="81"/>
        <v>#DIV/0!</v>
      </c>
      <c r="M266" s="48">
        <f t="shared" si="77"/>
        <v>0</v>
      </c>
    </row>
    <row r="267" spans="1:13" ht="23.25" customHeight="1" x14ac:dyDescent="0.2">
      <c r="A267" s="98"/>
      <c r="B267" s="57" t="s">
        <v>267</v>
      </c>
      <c r="C267" s="57"/>
      <c r="D267" s="68" t="s">
        <v>266</v>
      </c>
      <c r="E267" s="23">
        <f>E269+E270</f>
        <v>13092.744000000001</v>
      </c>
      <c r="F267" s="23">
        <f t="shared" ref="F267:G267" si="84">F269+F270</f>
        <v>11824.709000000001</v>
      </c>
      <c r="G267" s="27">
        <f t="shared" si="84"/>
        <v>11819.509</v>
      </c>
      <c r="H267" s="28">
        <f t="shared" si="75"/>
        <v>99.956024287785851</v>
      </c>
      <c r="I267" s="28"/>
      <c r="J267" s="23">
        <f t="shared" si="83"/>
        <v>-5.2000000000007276</v>
      </c>
      <c r="K267" s="23">
        <f t="shared" ref="K267" si="85">K269+K270</f>
        <v>30247.824000000001</v>
      </c>
      <c r="L267" s="52">
        <f t="shared" si="81"/>
        <v>39.075567882172287</v>
      </c>
      <c r="M267" s="48">
        <f t="shared" si="77"/>
        <v>-18428.315000000002</v>
      </c>
    </row>
    <row r="268" spans="1:13" ht="21.75" customHeight="1" x14ac:dyDescent="0.2">
      <c r="A268" s="98"/>
      <c r="B268" s="57"/>
      <c r="C268" s="57"/>
      <c r="D268" s="67" t="s">
        <v>44</v>
      </c>
      <c r="E268" s="23"/>
      <c r="F268" s="23"/>
      <c r="G268" s="23"/>
      <c r="H268" s="28">
        <f t="shared" si="75"/>
        <v>0</v>
      </c>
      <c r="I268" s="28"/>
      <c r="J268" s="24">
        <f t="shared" si="83"/>
        <v>0</v>
      </c>
      <c r="K268" s="27"/>
      <c r="L268" s="52"/>
      <c r="M268" s="48">
        <f t="shared" si="77"/>
        <v>0</v>
      </c>
    </row>
    <row r="269" spans="1:13" ht="81.75" customHeight="1" x14ac:dyDescent="0.2">
      <c r="A269" s="98"/>
      <c r="B269" s="58" t="s">
        <v>314</v>
      </c>
      <c r="C269" s="58"/>
      <c r="D269" s="67" t="s">
        <v>315</v>
      </c>
      <c r="E269" s="23">
        <v>11615.2</v>
      </c>
      <c r="F269" s="23">
        <v>11615.2</v>
      </c>
      <c r="G269" s="23">
        <v>11610</v>
      </c>
      <c r="H269" s="28">
        <f t="shared" si="75"/>
        <v>99.955231076520406</v>
      </c>
      <c r="I269" s="28"/>
      <c r="J269" s="23">
        <f t="shared" si="83"/>
        <v>-5.2000000000007276</v>
      </c>
      <c r="K269" s="23">
        <v>30247.824000000001</v>
      </c>
      <c r="L269" s="29">
        <f>G269/K269*100</f>
        <v>38.38292632223726</v>
      </c>
      <c r="M269" s="48">
        <f t="shared" si="77"/>
        <v>-18637.824000000001</v>
      </c>
    </row>
    <row r="270" spans="1:13" ht="23.25" customHeight="1" x14ac:dyDescent="0.2">
      <c r="A270" s="98"/>
      <c r="B270" s="58" t="s">
        <v>270</v>
      </c>
      <c r="C270" s="58"/>
      <c r="D270" s="67" t="s">
        <v>182</v>
      </c>
      <c r="E270" s="23">
        <v>1477.5440000000001</v>
      </c>
      <c r="F270" s="23">
        <v>209.50899999999999</v>
      </c>
      <c r="G270" s="23">
        <v>209.50899999999999</v>
      </c>
      <c r="H270" s="28">
        <f t="shared" si="75"/>
        <v>100</v>
      </c>
      <c r="I270" s="28"/>
      <c r="J270" s="23">
        <f t="shared" si="83"/>
        <v>0</v>
      </c>
      <c r="K270" s="23"/>
      <c r="L270" s="34" t="e">
        <f>G270/K270*100</f>
        <v>#DIV/0!</v>
      </c>
      <c r="M270" s="48">
        <f t="shared" si="77"/>
        <v>209.50899999999999</v>
      </c>
    </row>
    <row r="271" spans="1:13" ht="50.25" customHeight="1" x14ac:dyDescent="0.2">
      <c r="A271" s="98"/>
      <c r="B271" s="19" t="s">
        <v>407</v>
      </c>
      <c r="C271" s="58"/>
      <c r="D271" s="64" t="s">
        <v>408</v>
      </c>
      <c r="E271" s="22"/>
      <c r="F271" s="80"/>
      <c r="G271" s="24"/>
      <c r="H271" s="25">
        <f t="shared" si="75"/>
        <v>0</v>
      </c>
      <c r="I271" s="25"/>
      <c r="J271" s="24">
        <f t="shared" si="83"/>
        <v>0</v>
      </c>
      <c r="K271" s="24">
        <v>42405.023999999998</v>
      </c>
      <c r="L271" s="35">
        <f>G271/K271*100</f>
        <v>0</v>
      </c>
      <c r="M271" s="47">
        <f t="shared" si="77"/>
        <v>-42405.023999999998</v>
      </c>
    </row>
    <row r="272" spans="1:13" ht="23.25" customHeight="1" x14ac:dyDescent="0.2">
      <c r="A272" s="98"/>
      <c r="B272" s="19" t="s">
        <v>271</v>
      </c>
      <c r="C272" s="58"/>
      <c r="D272" s="64" t="s">
        <v>412</v>
      </c>
      <c r="E272" s="24">
        <v>16581.52</v>
      </c>
      <c r="F272" s="24">
        <v>3515.4</v>
      </c>
      <c r="G272" s="24">
        <v>3515.3989999999999</v>
      </c>
      <c r="H272" s="25">
        <f t="shared" si="75"/>
        <v>99.999971553734994</v>
      </c>
      <c r="I272" s="25"/>
      <c r="J272" s="24">
        <f t="shared" si="83"/>
        <v>-1.0000000002037268E-3</v>
      </c>
      <c r="K272" s="24">
        <v>578.26300000000003</v>
      </c>
      <c r="L272" s="94" t="s">
        <v>458</v>
      </c>
      <c r="M272" s="47">
        <f t="shared" si="77"/>
        <v>2937.136</v>
      </c>
    </row>
    <row r="273" spans="1:13" ht="22.5" customHeight="1" x14ac:dyDescent="0.2">
      <c r="A273" s="10" t="s">
        <v>39</v>
      </c>
      <c r="B273" s="19" t="s">
        <v>272</v>
      </c>
      <c r="C273" s="19"/>
      <c r="D273" s="64" t="s">
        <v>273</v>
      </c>
      <c r="E273" s="24">
        <f>E275</f>
        <v>8000</v>
      </c>
      <c r="F273" s="24">
        <f>F275+F276</f>
        <v>1938.6369999999999</v>
      </c>
      <c r="G273" s="22">
        <f t="shared" ref="G273" si="86">G275+G276</f>
        <v>1938.636</v>
      </c>
      <c r="H273" s="25">
        <f t="shared" si="75"/>
        <v>99.999948417367463</v>
      </c>
      <c r="I273" s="25"/>
      <c r="J273" s="24">
        <f t="shared" si="83"/>
        <v>-9.9999999997635314E-4</v>
      </c>
      <c r="K273" s="24">
        <f>K275+K276</f>
        <v>14564.233</v>
      </c>
      <c r="L273" s="45">
        <f>G273/K273*100</f>
        <v>13.310937829681796</v>
      </c>
      <c r="M273" s="47">
        <f t="shared" si="77"/>
        <v>-12625.597</v>
      </c>
    </row>
    <row r="274" spans="1:13" ht="21.75" customHeight="1" x14ac:dyDescent="0.2">
      <c r="A274" s="98"/>
      <c r="B274" s="57"/>
      <c r="C274" s="57"/>
      <c r="D274" s="65" t="s">
        <v>45</v>
      </c>
      <c r="E274" s="27"/>
      <c r="F274" s="23"/>
      <c r="G274" s="23"/>
      <c r="H274" s="25">
        <f t="shared" si="75"/>
        <v>0</v>
      </c>
      <c r="I274" s="28"/>
      <c r="J274" s="24">
        <f t="shared" si="83"/>
        <v>0</v>
      </c>
      <c r="K274" s="27"/>
      <c r="L274" s="45"/>
      <c r="M274" s="48">
        <f t="shared" si="77"/>
        <v>0</v>
      </c>
    </row>
    <row r="275" spans="1:13" ht="23.25" customHeight="1" x14ac:dyDescent="0.2">
      <c r="A275" s="98" t="s">
        <v>189</v>
      </c>
      <c r="B275" s="57" t="s">
        <v>274</v>
      </c>
      <c r="C275" s="57"/>
      <c r="D275" s="65" t="s">
        <v>275</v>
      </c>
      <c r="E275" s="23">
        <v>8000</v>
      </c>
      <c r="F275" s="23">
        <v>1938.6369999999999</v>
      </c>
      <c r="G275" s="23">
        <v>1938.636</v>
      </c>
      <c r="H275" s="28">
        <f t="shared" si="75"/>
        <v>99.999948417367463</v>
      </c>
      <c r="I275" s="28"/>
      <c r="J275" s="23">
        <f t="shared" si="83"/>
        <v>-9.9999999997635314E-4</v>
      </c>
      <c r="K275" s="23">
        <v>14564.233</v>
      </c>
      <c r="L275" s="52">
        <f t="shared" ref="L275:L284" si="87">G275/K275*100</f>
        <v>13.310937829681796</v>
      </c>
      <c r="M275" s="48">
        <f t="shared" si="77"/>
        <v>-12625.597</v>
      </c>
    </row>
    <row r="276" spans="1:13" ht="19.5" hidden="1" customHeight="1" x14ac:dyDescent="0.2">
      <c r="A276" s="98"/>
      <c r="B276" s="57" t="s">
        <v>383</v>
      </c>
      <c r="C276" s="57"/>
      <c r="D276" s="65" t="s">
        <v>384</v>
      </c>
      <c r="E276" s="27"/>
      <c r="F276" s="23"/>
      <c r="G276" s="23"/>
      <c r="H276" s="28">
        <f t="shared" si="75"/>
        <v>0</v>
      </c>
      <c r="I276" s="28"/>
      <c r="J276" s="23">
        <f t="shared" si="83"/>
        <v>0</v>
      </c>
      <c r="K276" s="23"/>
      <c r="L276" s="35" t="e">
        <f t="shared" si="87"/>
        <v>#DIV/0!</v>
      </c>
      <c r="M276" s="48">
        <f t="shared" si="77"/>
        <v>0</v>
      </c>
    </row>
    <row r="277" spans="1:13" ht="24.75" customHeight="1" x14ac:dyDescent="0.2">
      <c r="A277" s="10"/>
      <c r="B277" s="19" t="s">
        <v>316</v>
      </c>
      <c r="C277" s="19"/>
      <c r="D277" s="64" t="s">
        <v>317</v>
      </c>
      <c r="E277" s="24">
        <f>E279+E284</f>
        <v>4095</v>
      </c>
      <c r="F277" s="24">
        <f>F279+F284</f>
        <v>4330.3999999999996</v>
      </c>
      <c r="G277" s="24">
        <f>G279+G284</f>
        <v>3287.5410000000002</v>
      </c>
      <c r="H277" s="25">
        <f t="shared" si="75"/>
        <v>75.91772122667652</v>
      </c>
      <c r="I277" s="28"/>
      <c r="J277" s="24">
        <f t="shared" si="83"/>
        <v>-1042.8589999999995</v>
      </c>
      <c r="K277" s="24">
        <f>K279+K284</f>
        <v>3565.4960000000001</v>
      </c>
      <c r="L277" s="45">
        <f t="shared" si="87"/>
        <v>92.204310424131748</v>
      </c>
      <c r="M277" s="47">
        <f t="shared" si="77"/>
        <v>-277.95499999999993</v>
      </c>
    </row>
    <row r="278" spans="1:13" ht="20.25" customHeight="1" x14ac:dyDescent="0.2">
      <c r="A278" s="98"/>
      <c r="B278" s="57"/>
      <c r="C278" s="57"/>
      <c r="D278" s="65" t="s">
        <v>45</v>
      </c>
      <c r="E278" s="27"/>
      <c r="F278" s="23"/>
      <c r="G278" s="23"/>
      <c r="H278" s="28">
        <f t="shared" si="75"/>
        <v>0</v>
      </c>
      <c r="I278" s="28"/>
      <c r="J278" s="23">
        <f t="shared" si="83"/>
        <v>0</v>
      </c>
      <c r="K278" s="23"/>
      <c r="L278" s="35" t="e">
        <f t="shared" si="87"/>
        <v>#DIV/0!</v>
      </c>
      <c r="M278" s="48">
        <f t="shared" si="77"/>
        <v>0</v>
      </c>
    </row>
    <row r="279" spans="1:13" ht="35.25" customHeight="1" x14ac:dyDescent="0.2">
      <c r="A279" s="98" t="s">
        <v>91</v>
      </c>
      <c r="B279" s="57" t="s">
        <v>318</v>
      </c>
      <c r="C279" s="57" t="s">
        <v>185</v>
      </c>
      <c r="D279" s="65" t="s">
        <v>319</v>
      </c>
      <c r="E279" s="23">
        <f>E281+E282+E283</f>
        <v>1046.027</v>
      </c>
      <c r="F279" s="23">
        <f>F281+F282+F283</f>
        <v>1868.6569999999999</v>
      </c>
      <c r="G279" s="95">
        <f>G281+G282+G283</f>
        <v>1644.3620000000001</v>
      </c>
      <c r="H279" s="28">
        <f t="shared" si="75"/>
        <v>87.996994633043954</v>
      </c>
      <c r="I279" s="28"/>
      <c r="J279" s="23">
        <f t="shared" si="83"/>
        <v>-224.29499999999985</v>
      </c>
      <c r="K279" s="23">
        <f>K281+K282+K283</f>
        <v>2672.518</v>
      </c>
      <c r="L279" s="52">
        <f t="shared" si="87"/>
        <v>61.528565944176997</v>
      </c>
      <c r="M279" s="48">
        <f t="shared" si="77"/>
        <v>-1028.1559999999999</v>
      </c>
    </row>
    <row r="280" spans="1:13" ht="19.5" customHeight="1" x14ac:dyDescent="0.2">
      <c r="A280" s="98" t="s">
        <v>197</v>
      </c>
      <c r="B280" s="57"/>
      <c r="C280" s="57"/>
      <c r="D280" s="67" t="s">
        <v>44</v>
      </c>
      <c r="E280" s="27"/>
      <c r="F280" s="23"/>
      <c r="G280" s="23"/>
      <c r="H280" s="28">
        <f t="shared" si="75"/>
        <v>0</v>
      </c>
      <c r="I280" s="28"/>
      <c r="J280" s="23">
        <f t="shared" si="83"/>
        <v>0</v>
      </c>
      <c r="K280" s="27"/>
      <c r="L280" s="35" t="e">
        <f t="shared" si="87"/>
        <v>#DIV/0!</v>
      </c>
      <c r="M280" s="48">
        <f t="shared" si="77"/>
        <v>0</v>
      </c>
    </row>
    <row r="281" spans="1:13" ht="15.75" hidden="1" x14ac:dyDescent="0.2">
      <c r="A281" s="98" t="s">
        <v>193</v>
      </c>
      <c r="B281" s="58" t="s">
        <v>320</v>
      </c>
      <c r="C281" s="58"/>
      <c r="D281" s="66" t="s">
        <v>88</v>
      </c>
      <c r="E281" s="27"/>
      <c r="F281" s="23"/>
      <c r="G281" s="23"/>
      <c r="H281" s="28">
        <f t="shared" si="75"/>
        <v>0</v>
      </c>
      <c r="I281" s="28"/>
      <c r="J281" s="23">
        <f t="shared" si="83"/>
        <v>0</v>
      </c>
      <c r="K281" s="27"/>
      <c r="L281" s="35" t="e">
        <f t="shared" si="87"/>
        <v>#DIV/0!</v>
      </c>
      <c r="M281" s="48">
        <f t="shared" si="77"/>
        <v>0</v>
      </c>
    </row>
    <row r="282" spans="1:13" ht="32.25" customHeight="1" x14ac:dyDescent="0.2">
      <c r="A282" s="98" t="s">
        <v>89</v>
      </c>
      <c r="B282" s="58" t="s">
        <v>321</v>
      </c>
      <c r="C282" s="58" t="s">
        <v>186</v>
      </c>
      <c r="D282" s="66" t="s">
        <v>430</v>
      </c>
      <c r="E282" s="23">
        <v>446.02699999999999</v>
      </c>
      <c r="F282" s="23">
        <v>1268.6569999999999</v>
      </c>
      <c r="G282" s="23">
        <v>1044.3620000000001</v>
      </c>
      <c r="H282" s="28">
        <f t="shared" si="75"/>
        <v>82.320280422525556</v>
      </c>
      <c r="I282" s="28"/>
      <c r="J282" s="23">
        <f t="shared" si="83"/>
        <v>-224.29499999999985</v>
      </c>
      <c r="K282" s="27">
        <v>358.8</v>
      </c>
      <c r="L282" s="85" t="s">
        <v>457</v>
      </c>
      <c r="M282" s="48">
        <f t="shared" si="77"/>
        <v>685.56200000000013</v>
      </c>
    </row>
    <row r="283" spans="1:13" ht="30.75" customHeight="1" x14ac:dyDescent="0.2">
      <c r="A283" s="98"/>
      <c r="B283" s="58" t="s">
        <v>344</v>
      </c>
      <c r="C283" s="58"/>
      <c r="D283" s="66" t="s">
        <v>192</v>
      </c>
      <c r="E283" s="23">
        <v>600</v>
      </c>
      <c r="F283" s="23">
        <v>600</v>
      </c>
      <c r="G283" s="23">
        <v>600</v>
      </c>
      <c r="H283" s="28">
        <f t="shared" si="75"/>
        <v>100</v>
      </c>
      <c r="I283" s="28"/>
      <c r="J283" s="23">
        <f t="shared" si="83"/>
        <v>0</v>
      </c>
      <c r="K283" s="23">
        <v>2313.7179999999998</v>
      </c>
      <c r="L283" s="52">
        <f t="shared" si="87"/>
        <v>25.932287340116645</v>
      </c>
      <c r="M283" s="48">
        <f t="shared" si="77"/>
        <v>-1713.7179999999998</v>
      </c>
    </row>
    <row r="284" spans="1:13" ht="21.75" customHeight="1" x14ac:dyDescent="0.2">
      <c r="A284" s="98" t="s">
        <v>43</v>
      </c>
      <c r="B284" s="57" t="s">
        <v>322</v>
      </c>
      <c r="C284" s="57" t="s">
        <v>187</v>
      </c>
      <c r="D284" s="65" t="s">
        <v>323</v>
      </c>
      <c r="E284" s="23">
        <v>3048.973</v>
      </c>
      <c r="F284" s="23">
        <v>2461.7429999999999</v>
      </c>
      <c r="G284" s="23">
        <v>1643.1790000000001</v>
      </c>
      <c r="H284" s="28">
        <f t="shared" si="75"/>
        <v>66.748600483478583</v>
      </c>
      <c r="I284" s="28"/>
      <c r="J284" s="23">
        <f t="shared" si="83"/>
        <v>-818.56399999999985</v>
      </c>
      <c r="K284" s="23">
        <v>892.97799999999995</v>
      </c>
      <c r="L284" s="52">
        <f t="shared" si="87"/>
        <v>184.0111402520555</v>
      </c>
      <c r="M284" s="48">
        <f t="shared" si="77"/>
        <v>750.20100000000014</v>
      </c>
    </row>
    <row r="285" spans="1:13" ht="12.75" hidden="1" customHeight="1" x14ac:dyDescent="0.2">
      <c r="A285" s="98"/>
      <c r="B285" s="57"/>
      <c r="C285" s="57"/>
      <c r="D285" s="65"/>
      <c r="E285" s="27"/>
      <c r="F285" s="23"/>
      <c r="G285" s="23"/>
      <c r="H285" s="28">
        <f t="shared" si="75"/>
        <v>0</v>
      </c>
      <c r="I285" s="28"/>
      <c r="J285" s="24">
        <f t="shared" si="83"/>
        <v>0</v>
      </c>
      <c r="K285" s="27"/>
      <c r="L285" s="52" t="e">
        <f t="shared" ref="L285:L310" si="88">G285/K285*100</f>
        <v>#DIV/0!</v>
      </c>
      <c r="M285" s="48">
        <f t="shared" si="77"/>
        <v>0</v>
      </c>
    </row>
    <row r="286" spans="1:13" ht="15.75" hidden="1" x14ac:dyDescent="0.2">
      <c r="A286" s="98"/>
      <c r="B286" s="57"/>
      <c r="C286" s="57"/>
      <c r="D286" s="65"/>
      <c r="E286" s="27"/>
      <c r="F286" s="23"/>
      <c r="G286" s="23"/>
      <c r="H286" s="28">
        <f t="shared" si="75"/>
        <v>0</v>
      </c>
      <c r="I286" s="28"/>
      <c r="J286" s="24">
        <f t="shared" si="83"/>
        <v>0</v>
      </c>
      <c r="K286" s="27"/>
      <c r="L286" s="52" t="e">
        <f t="shared" si="88"/>
        <v>#DIV/0!</v>
      </c>
      <c r="M286" s="48">
        <f t="shared" si="77"/>
        <v>0</v>
      </c>
    </row>
    <row r="287" spans="1:13" ht="15.75" hidden="1" x14ac:dyDescent="0.2">
      <c r="A287" s="98"/>
      <c r="B287" s="57"/>
      <c r="C287" s="57"/>
      <c r="D287" s="65"/>
      <c r="E287" s="27"/>
      <c r="F287" s="23"/>
      <c r="G287" s="23"/>
      <c r="H287" s="28">
        <f t="shared" si="75"/>
        <v>0</v>
      </c>
      <c r="I287" s="28"/>
      <c r="J287" s="24">
        <f t="shared" si="83"/>
        <v>0</v>
      </c>
      <c r="K287" s="27"/>
      <c r="L287" s="52" t="e">
        <f t="shared" si="88"/>
        <v>#DIV/0!</v>
      </c>
      <c r="M287" s="48">
        <f t="shared" si="77"/>
        <v>0</v>
      </c>
    </row>
    <row r="288" spans="1:13" ht="20.25" hidden="1" customHeight="1" x14ac:dyDescent="0.2">
      <c r="A288" s="98"/>
      <c r="B288" s="19" t="s">
        <v>276</v>
      </c>
      <c r="C288" s="19"/>
      <c r="D288" s="64" t="s">
        <v>48</v>
      </c>
      <c r="E288" s="22">
        <f>E290</f>
        <v>0</v>
      </c>
      <c r="F288" s="24">
        <f t="shared" ref="F288:G288" si="89">F290</f>
        <v>0</v>
      </c>
      <c r="G288" s="22">
        <f t="shared" si="89"/>
        <v>0</v>
      </c>
      <c r="H288" s="25">
        <f t="shared" si="75"/>
        <v>0</v>
      </c>
      <c r="I288" s="28"/>
      <c r="J288" s="24">
        <f t="shared" si="83"/>
        <v>0</v>
      </c>
      <c r="K288" s="22">
        <f t="shared" ref="K288" si="90">K290</f>
        <v>0</v>
      </c>
      <c r="L288" s="52" t="e">
        <f t="shared" si="88"/>
        <v>#DIV/0!</v>
      </c>
      <c r="M288" s="47">
        <f t="shared" si="77"/>
        <v>0</v>
      </c>
    </row>
    <row r="289" spans="1:14" ht="21" hidden="1" customHeight="1" x14ac:dyDescent="0.2">
      <c r="A289" s="98"/>
      <c r="B289" s="57"/>
      <c r="C289" s="57"/>
      <c r="D289" s="65" t="s">
        <v>45</v>
      </c>
      <c r="E289" s="27"/>
      <c r="F289" s="23"/>
      <c r="G289" s="23"/>
      <c r="H289" s="28">
        <f t="shared" si="75"/>
        <v>0</v>
      </c>
      <c r="I289" s="28"/>
      <c r="J289" s="24">
        <f t="shared" si="83"/>
        <v>0</v>
      </c>
      <c r="K289" s="27"/>
      <c r="L289" s="52" t="e">
        <f t="shared" si="88"/>
        <v>#DIV/0!</v>
      </c>
      <c r="M289" s="48">
        <f t="shared" si="77"/>
        <v>0</v>
      </c>
    </row>
    <row r="290" spans="1:14" ht="21.75" hidden="1" customHeight="1" x14ac:dyDescent="0.2">
      <c r="A290" s="98"/>
      <c r="B290" s="57" t="s">
        <v>277</v>
      </c>
      <c r="C290" s="57"/>
      <c r="D290" s="65" t="s">
        <v>278</v>
      </c>
      <c r="E290" s="27"/>
      <c r="F290" s="23"/>
      <c r="G290" s="23"/>
      <c r="H290" s="28">
        <f t="shared" si="75"/>
        <v>0</v>
      </c>
      <c r="I290" s="28"/>
      <c r="J290" s="24">
        <f t="shared" si="83"/>
        <v>0</v>
      </c>
      <c r="K290" s="23"/>
      <c r="L290" s="52" t="e">
        <f t="shared" si="88"/>
        <v>#DIV/0!</v>
      </c>
      <c r="M290" s="48">
        <f t="shared" si="77"/>
        <v>0</v>
      </c>
    </row>
    <row r="291" spans="1:14" ht="19.5" hidden="1" customHeight="1" x14ac:dyDescent="0.2">
      <c r="A291" s="98"/>
      <c r="B291" s="19" t="s">
        <v>279</v>
      </c>
      <c r="C291" s="58"/>
      <c r="D291" s="64" t="s">
        <v>98</v>
      </c>
      <c r="E291" s="27"/>
      <c r="F291" s="24">
        <f>F297+F293+F300</f>
        <v>0</v>
      </c>
      <c r="G291" s="22">
        <f t="shared" ref="G291" si="91">G297+G293+G300</f>
        <v>0</v>
      </c>
      <c r="H291" s="25">
        <f t="shared" si="75"/>
        <v>0</v>
      </c>
      <c r="I291" s="28"/>
      <c r="J291" s="24">
        <f t="shared" si="83"/>
        <v>0</v>
      </c>
      <c r="K291" s="23">
        <f>K297+K293+K300</f>
        <v>0</v>
      </c>
      <c r="L291" s="52" t="e">
        <f t="shared" si="88"/>
        <v>#DIV/0!</v>
      </c>
      <c r="M291" s="47">
        <f t="shared" si="77"/>
        <v>0</v>
      </c>
    </row>
    <row r="292" spans="1:14" ht="17.25" hidden="1" customHeight="1" x14ac:dyDescent="0.2">
      <c r="A292" s="98"/>
      <c r="B292" s="19"/>
      <c r="C292" s="58"/>
      <c r="D292" s="65" t="s">
        <v>45</v>
      </c>
      <c r="E292" s="27"/>
      <c r="F292" s="23"/>
      <c r="G292" s="23"/>
      <c r="H292" s="28">
        <f t="shared" si="75"/>
        <v>0</v>
      </c>
      <c r="I292" s="28"/>
      <c r="J292" s="24">
        <f t="shared" si="83"/>
        <v>0</v>
      </c>
      <c r="K292" s="23"/>
      <c r="L292" s="52" t="e">
        <f t="shared" si="88"/>
        <v>#DIV/0!</v>
      </c>
      <c r="M292" s="48">
        <f t="shared" si="77"/>
        <v>0</v>
      </c>
    </row>
    <row r="293" spans="1:14" ht="27" hidden="1" customHeight="1" x14ac:dyDescent="0.2">
      <c r="A293" s="98"/>
      <c r="B293" s="57" t="s">
        <v>395</v>
      </c>
      <c r="C293" s="58"/>
      <c r="D293" s="65" t="s">
        <v>397</v>
      </c>
      <c r="E293" s="27"/>
      <c r="F293" s="23">
        <f>F296+F295</f>
        <v>0</v>
      </c>
      <c r="G293" s="27">
        <f t="shared" ref="G293" si="92">G296+G295</f>
        <v>0</v>
      </c>
      <c r="H293" s="28">
        <f t="shared" ref="H293:M293" si="93">H296</f>
        <v>0</v>
      </c>
      <c r="I293" s="27">
        <f t="shared" si="93"/>
        <v>0</v>
      </c>
      <c r="J293" s="27">
        <f t="shared" si="83"/>
        <v>0</v>
      </c>
      <c r="K293" s="27">
        <f>K296</f>
        <v>0</v>
      </c>
      <c r="L293" s="52" t="e">
        <f t="shared" si="88"/>
        <v>#DIV/0!</v>
      </c>
      <c r="M293" s="27">
        <f t="shared" si="93"/>
        <v>0</v>
      </c>
    </row>
    <row r="294" spans="1:14" ht="17.25" hidden="1" customHeight="1" x14ac:dyDescent="0.2">
      <c r="A294" s="98"/>
      <c r="B294" s="57"/>
      <c r="C294" s="58"/>
      <c r="D294" s="67" t="s">
        <v>44</v>
      </c>
      <c r="E294" s="27"/>
      <c r="F294" s="23"/>
      <c r="G294" s="23"/>
      <c r="H294" s="28"/>
      <c r="I294" s="27">
        <f t="shared" ref="I294" si="94">I297</f>
        <v>0</v>
      </c>
      <c r="J294" s="27">
        <f t="shared" si="83"/>
        <v>0</v>
      </c>
      <c r="K294" s="23"/>
      <c r="L294" s="52" t="e">
        <f t="shared" si="88"/>
        <v>#DIV/0!</v>
      </c>
      <c r="M294" s="27"/>
    </row>
    <row r="295" spans="1:14" ht="25.5" hidden="1" customHeight="1" x14ac:dyDescent="0.2">
      <c r="A295" s="98"/>
      <c r="B295" s="58" t="s">
        <v>403</v>
      </c>
      <c r="C295" s="58"/>
      <c r="D295" s="67" t="s">
        <v>404</v>
      </c>
      <c r="E295" s="27"/>
      <c r="F295" s="23"/>
      <c r="G295" s="23"/>
      <c r="H295" s="28">
        <f t="shared" ref="H295:H307" si="95">IF(F295&gt;0,G295/F295*100,0)</f>
        <v>0</v>
      </c>
      <c r="I295" s="28"/>
      <c r="J295" s="24">
        <f t="shared" si="83"/>
        <v>0</v>
      </c>
      <c r="K295" s="23"/>
      <c r="L295" s="52" t="e">
        <f t="shared" si="88"/>
        <v>#DIV/0!</v>
      </c>
      <c r="M295" s="48">
        <f t="shared" ref="M295:M319" si="96">G295-K295</f>
        <v>0</v>
      </c>
    </row>
    <row r="296" spans="1:14" ht="27.75" hidden="1" customHeight="1" x14ac:dyDescent="0.2">
      <c r="A296" s="98"/>
      <c r="B296" s="58" t="s">
        <v>396</v>
      </c>
      <c r="C296" s="58"/>
      <c r="D296" s="66" t="s">
        <v>398</v>
      </c>
      <c r="E296" s="27"/>
      <c r="F296" s="23"/>
      <c r="G296" s="23"/>
      <c r="H296" s="28">
        <f t="shared" si="95"/>
        <v>0</v>
      </c>
      <c r="I296" s="28"/>
      <c r="J296" s="24">
        <f t="shared" si="83"/>
        <v>0</v>
      </c>
      <c r="K296" s="23"/>
      <c r="L296" s="52" t="e">
        <f t="shared" si="88"/>
        <v>#DIV/0!</v>
      </c>
      <c r="M296" s="48">
        <f t="shared" si="96"/>
        <v>0</v>
      </c>
    </row>
    <row r="297" spans="1:14" ht="28.5" hidden="1" customHeight="1" x14ac:dyDescent="0.2">
      <c r="A297" s="98"/>
      <c r="B297" s="57" t="s">
        <v>388</v>
      </c>
      <c r="C297" s="58"/>
      <c r="D297" s="65" t="s">
        <v>389</v>
      </c>
      <c r="E297" s="27"/>
      <c r="F297" s="23">
        <f>F299</f>
        <v>0</v>
      </c>
      <c r="G297" s="23">
        <f>G299</f>
        <v>0</v>
      </c>
      <c r="H297" s="28">
        <f t="shared" si="95"/>
        <v>0</v>
      </c>
      <c r="I297" s="28"/>
      <c r="J297" s="24">
        <f t="shared" si="83"/>
        <v>0</v>
      </c>
      <c r="K297" s="23">
        <f>K299</f>
        <v>0</v>
      </c>
      <c r="L297" s="52" t="e">
        <f t="shared" si="88"/>
        <v>#DIV/0!</v>
      </c>
      <c r="M297" s="48">
        <f t="shared" si="96"/>
        <v>0</v>
      </c>
    </row>
    <row r="298" spans="1:14" ht="18" hidden="1" customHeight="1" x14ac:dyDescent="0.2">
      <c r="A298" s="98"/>
      <c r="B298" s="57"/>
      <c r="C298" s="58"/>
      <c r="D298" s="67" t="s">
        <v>44</v>
      </c>
      <c r="E298" s="27"/>
      <c r="F298" s="23"/>
      <c r="G298" s="23"/>
      <c r="H298" s="28">
        <f t="shared" si="95"/>
        <v>0</v>
      </c>
      <c r="I298" s="28"/>
      <c r="J298" s="24">
        <f t="shared" si="83"/>
        <v>0</v>
      </c>
      <c r="K298" s="23"/>
      <c r="L298" s="52" t="e">
        <f t="shared" si="88"/>
        <v>#DIV/0!</v>
      </c>
      <c r="M298" s="48">
        <f t="shared" si="96"/>
        <v>0</v>
      </c>
    </row>
    <row r="299" spans="1:14" ht="29.25" hidden="1" customHeight="1" x14ac:dyDescent="0.2">
      <c r="A299" s="98"/>
      <c r="B299" s="58" t="s">
        <v>386</v>
      </c>
      <c r="C299" s="58"/>
      <c r="D299" s="66" t="s">
        <v>387</v>
      </c>
      <c r="E299" s="27"/>
      <c r="F299" s="23"/>
      <c r="G299" s="23"/>
      <c r="H299" s="28">
        <f t="shared" si="95"/>
        <v>0</v>
      </c>
      <c r="I299" s="28"/>
      <c r="J299" s="24">
        <f t="shared" si="83"/>
        <v>0</v>
      </c>
      <c r="K299" s="23"/>
      <c r="L299" s="52" t="e">
        <f t="shared" si="88"/>
        <v>#DIV/0!</v>
      </c>
      <c r="M299" s="48">
        <f t="shared" si="96"/>
        <v>0</v>
      </c>
    </row>
    <row r="300" spans="1:14" ht="30" hidden="1" customHeight="1" x14ac:dyDescent="0.2">
      <c r="A300" s="98"/>
      <c r="B300" s="57" t="s">
        <v>399</v>
      </c>
      <c r="C300" s="58"/>
      <c r="D300" s="65" t="s">
        <v>401</v>
      </c>
      <c r="E300" s="27"/>
      <c r="F300" s="23">
        <f>F302</f>
        <v>0</v>
      </c>
      <c r="G300" s="27">
        <f t="shared" ref="G300" si="97">G302</f>
        <v>0</v>
      </c>
      <c r="H300" s="28">
        <f t="shared" si="95"/>
        <v>0</v>
      </c>
      <c r="I300" s="28"/>
      <c r="J300" s="24">
        <f t="shared" si="83"/>
        <v>0</v>
      </c>
      <c r="K300" s="23">
        <f>K302</f>
        <v>0</v>
      </c>
      <c r="L300" s="52" t="e">
        <f t="shared" si="88"/>
        <v>#DIV/0!</v>
      </c>
      <c r="M300" s="48">
        <f t="shared" si="96"/>
        <v>0</v>
      </c>
    </row>
    <row r="301" spans="1:14" ht="20.25" hidden="1" customHeight="1" x14ac:dyDescent="0.2">
      <c r="A301" s="98"/>
      <c r="B301" s="57"/>
      <c r="C301" s="58"/>
      <c r="D301" s="67" t="s">
        <v>44</v>
      </c>
      <c r="E301" s="27"/>
      <c r="F301" s="23"/>
      <c r="G301" s="23"/>
      <c r="H301" s="28">
        <f t="shared" si="95"/>
        <v>0</v>
      </c>
      <c r="I301" s="28"/>
      <c r="J301" s="24">
        <f t="shared" si="83"/>
        <v>0</v>
      </c>
      <c r="K301" s="23"/>
      <c r="L301" s="52" t="e">
        <f t="shared" si="88"/>
        <v>#DIV/0!</v>
      </c>
      <c r="M301" s="48">
        <f t="shared" si="96"/>
        <v>0</v>
      </c>
    </row>
    <row r="302" spans="1:14" ht="30.75" hidden="1" customHeight="1" x14ac:dyDescent="0.2">
      <c r="A302" s="98"/>
      <c r="B302" s="58" t="s">
        <v>400</v>
      </c>
      <c r="C302" s="58"/>
      <c r="D302" s="66" t="s">
        <v>402</v>
      </c>
      <c r="E302" s="27"/>
      <c r="F302" s="23"/>
      <c r="G302" s="23"/>
      <c r="H302" s="28">
        <f t="shared" si="95"/>
        <v>0</v>
      </c>
      <c r="I302" s="28"/>
      <c r="J302" s="24">
        <f t="shared" si="83"/>
        <v>0</v>
      </c>
      <c r="K302" s="23"/>
      <c r="L302" s="52" t="e">
        <f t="shared" si="88"/>
        <v>#DIV/0!</v>
      </c>
      <c r="M302" s="48">
        <f t="shared" si="96"/>
        <v>0</v>
      </c>
    </row>
    <row r="303" spans="1:14" s="7" customFormat="1" ht="51" customHeight="1" x14ac:dyDescent="0.2">
      <c r="A303" s="10"/>
      <c r="B303" s="19" t="s">
        <v>281</v>
      </c>
      <c r="C303" s="19"/>
      <c r="D303" s="64" t="s">
        <v>282</v>
      </c>
      <c r="E303" s="22">
        <f>E305</f>
        <v>0</v>
      </c>
      <c r="F303" s="24">
        <f t="shared" ref="F303:G303" si="98">F305</f>
        <v>18175.306</v>
      </c>
      <c r="G303" s="24">
        <f t="shared" si="98"/>
        <v>18175.305</v>
      </c>
      <c r="H303" s="25">
        <f t="shared" si="95"/>
        <v>99.999994498029352</v>
      </c>
      <c r="I303" s="25"/>
      <c r="J303" s="24">
        <f t="shared" si="83"/>
        <v>-1.0000000002037268E-3</v>
      </c>
      <c r="K303" s="24">
        <f t="shared" ref="K303" si="99">K305</f>
        <v>17991.791000000001</v>
      </c>
      <c r="L303" s="45">
        <f t="shared" si="88"/>
        <v>101.01998739313946</v>
      </c>
      <c r="M303" s="47">
        <f t="shared" si="96"/>
        <v>183.51399999999921</v>
      </c>
      <c r="N303" s="54"/>
    </row>
    <row r="304" spans="1:14" ht="21" customHeight="1" x14ac:dyDescent="0.2">
      <c r="A304" s="98"/>
      <c r="B304" s="57"/>
      <c r="C304" s="57"/>
      <c r="D304" s="65" t="s">
        <v>45</v>
      </c>
      <c r="E304" s="27"/>
      <c r="F304" s="23"/>
      <c r="G304" s="23"/>
      <c r="H304" s="28">
        <f t="shared" si="95"/>
        <v>0</v>
      </c>
      <c r="I304" s="28"/>
      <c r="J304" s="24">
        <f t="shared" si="83"/>
        <v>0</v>
      </c>
      <c r="K304" s="27"/>
      <c r="L304" s="34" t="e">
        <f t="shared" si="88"/>
        <v>#DIV/0!</v>
      </c>
      <c r="M304" s="48">
        <f t="shared" si="96"/>
        <v>0</v>
      </c>
    </row>
    <row r="305" spans="1:14" ht="22.5" customHeight="1" x14ac:dyDescent="0.2">
      <c r="A305" s="98"/>
      <c r="B305" s="57" t="s">
        <v>283</v>
      </c>
      <c r="C305" s="57"/>
      <c r="D305" s="65" t="s">
        <v>324</v>
      </c>
      <c r="E305" s="27"/>
      <c r="F305" s="23">
        <v>18175.306</v>
      </c>
      <c r="G305" s="23">
        <v>18175.305</v>
      </c>
      <c r="H305" s="28">
        <f t="shared" si="95"/>
        <v>99.999994498029352</v>
      </c>
      <c r="I305" s="28"/>
      <c r="J305" s="24">
        <f t="shared" si="83"/>
        <v>-1.0000000002037268E-3</v>
      </c>
      <c r="K305" s="23">
        <v>17991.791000000001</v>
      </c>
      <c r="L305" s="52">
        <f t="shared" si="88"/>
        <v>101.01998739313946</v>
      </c>
      <c r="M305" s="48">
        <f t="shared" si="96"/>
        <v>183.51399999999921</v>
      </c>
    </row>
    <row r="306" spans="1:14" ht="36" customHeight="1" x14ac:dyDescent="0.2">
      <c r="A306" s="98"/>
      <c r="B306" s="19" t="s">
        <v>330</v>
      </c>
      <c r="C306" s="19"/>
      <c r="D306" s="64" t="s">
        <v>331</v>
      </c>
      <c r="E306" s="27"/>
      <c r="F306" s="24">
        <v>221139.71599999999</v>
      </c>
      <c r="G306" s="24">
        <v>214337.52100000001</v>
      </c>
      <c r="H306" s="25">
        <f t="shared" si="95"/>
        <v>96.924028336908975</v>
      </c>
      <c r="I306" s="28"/>
      <c r="J306" s="24">
        <f t="shared" si="83"/>
        <v>-6802.1949999999779</v>
      </c>
      <c r="K306" s="24">
        <v>203049.43100000001</v>
      </c>
      <c r="L306" s="45">
        <f t="shared" si="88"/>
        <v>105.55928176917668</v>
      </c>
      <c r="M306" s="47">
        <f t="shared" si="96"/>
        <v>11288.089999999997</v>
      </c>
    </row>
    <row r="307" spans="1:14" ht="4.5" customHeight="1" x14ac:dyDescent="0.2">
      <c r="A307" s="98"/>
      <c r="B307" s="57"/>
      <c r="C307" s="57"/>
      <c r="D307" s="65"/>
      <c r="E307" s="27"/>
      <c r="F307" s="23"/>
      <c r="G307" s="23"/>
      <c r="H307" s="28">
        <f t="shared" si="95"/>
        <v>0</v>
      </c>
      <c r="I307" s="28"/>
      <c r="J307" s="24">
        <f t="shared" si="83"/>
        <v>0</v>
      </c>
      <c r="K307" s="27"/>
      <c r="L307" s="34" t="e">
        <f t="shared" si="88"/>
        <v>#DIV/0!</v>
      </c>
      <c r="M307" s="47">
        <f t="shared" si="96"/>
        <v>0</v>
      </c>
    </row>
    <row r="308" spans="1:14" ht="51" hidden="1" customHeight="1" x14ac:dyDescent="0.2">
      <c r="A308" s="98" t="s">
        <v>99</v>
      </c>
      <c r="B308" s="57"/>
      <c r="C308" s="57"/>
      <c r="D308" s="65" t="s">
        <v>106</v>
      </c>
      <c r="E308" s="27"/>
      <c r="F308" s="23"/>
      <c r="G308" s="23"/>
      <c r="H308" s="28"/>
      <c r="I308" s="28"/>
      <c r="J308" s="24">
        <f t="shared" si="83"/>
        <v>0</v>
      </c>
      <c r="K308" s="27"/>
      <c r="L308" s="34" t="e">
        <f t="shared" si="88"/>
        <v>#DIV/0!</v>
      </c>
      <c r="M308" s="47">
        <f t="shared" si="96"/>
        <v>0</v>
      </c>
    </row>
    <row r="309" spans="1:14" ht="21.75" customHeight="1" x14ac:dyDescent="0.2">
      <c r="A309" s="98"/>
      <c r="B309" s="57"/>
      <c r="C309" s="57"/>
      <c r="D309" s="73" t="s">
        <v>82</v>
      </c>
      <c r="E309" s="24">
        <f>E169+E170+E171+E172+E173+E206+E207+E208+E222+E223+E242+E255+E258+E273+E277+E288+E303+E306+E272</f>
        <v>934027.49600000004</v>
      </c>
      <c r="F309" s="80">
        <f>F169+F170+F171+F172+F173+F206+F207+F208+F222+F223+F242+F255+F258+F273+F277+F288+F303+F306+F291+F272+F271</f>
        <v>1485625.4872000001</v>
      </c>
      <c r="G309" s="24">
        <f>G169+G170+G171+G172+G173+G206+G207+G208+G222+G223+G242+G255+G258+G273+G277+G288+G303+G306+G291+G272+G271</f>
        <v>1715672.8639999998</v>
      </c>
      <c r="H309" s="25">
        <f>IF(F309&gt;0,G309/F309*100,0)</f>
        <v>115.48488355794007</v>
      </c>
      <c r="I309" s="25"/>
      <c r="J309" s="24">
        <f t="shared" si="83"/>
        <v>230047.37679999974</v>
      </c>
      <c r="K309" s="24">
        <f>K169+K170+K171+K172+K173+K206+K207+K208+K222+K223+K242+K255+K258+K273+K277+K288+K303+K306+K291+K272+K271</f>
        <v>1762869.6120000002</v>
      </c>
      <c r="L309" s="45">
        <f t="shared" si="88"/>
        <v>97.322731773312782</v>
      </c>
      <c r="M309" s="47">
        <f t="shared" si="96"/>
        <v>-47196.748000000371</v>
      </c>
      <c r="N309" s="83"/>
    </row>
    <row r="310" spans="1:14" ht="32.25" customHeight="1" x14ac:dyDescent="0.2">
      <c r="A310" s="98"/>
      <c r="B310" s="57"/>
      <c r="C310" s="57"/>
      <c r="D310" s="73" t="s">
        <v>112</v>
      </c>
      <c r="E310" s="24">
        <f>E309-E169</f>
        <v>832732.28200000001</v>
      </c>
      <c r="F310" s="80">
        <f>F309-F169</f>
        <v>1384330.2732000002</v>
      </c>
      <c r="G310" s="24">
        <f>G309-G169</f>
        <v>1361710.5799999998</v>
      </c>
      <c r="H310" s="25">
        <f>IF(F310&gt;0,G310/F310*100,0)</f>
        <v>98.366019031880811</v>
      </c>
      <c r="I310" s="25"/>
      <c r="J310" s="24">
        <f t="shared" si="83"/>
        <v>-22619.693200000329</v>
      </c>
      <c r="K310" s="24">
        <f>K309-K169</f>
        <v>1570482.6240000003</v>
      </c>
      <c r="L310" s="45">
        <f t="shared" si="88"/>
        <v>86.706504051075669</v>
      </c>
      <c r="M310" s="47">
        <f t="shared" si="96"/>
        <v>-208772.04400000046</v>
      </c>
    </row>
    <row r="311" spans="1:14" ht="9" customHeight="1" x14ac:dyDescent="0.2">
      <c r="A311" s="98"/>
      <c r="B311" s="57"/>
      <c r="C311" s="57"/>
      <c r="D311" s="64"/>
      <c r="E311" s="27"/>
      <c r="F311" s="27"/>
      <c r="G311" s="22"/>
      <c r="H311" s="28">
        <f>IF(F311&gt;0,G311/F311*100,0)</f>
        <v>0</v>
      </c>
      <c r="I311" s="25"/>
      <c r="J311" s="24">
        <f t="shared" si="83"/>
        <v>0</v>
      </c>
      <c r="K311" s="27"/>
      <c r="L311" s="45"/>
      <c r="M311" s="47">
        <f t="shared" si="96"/>
        <v>0</v>
      </c>
    </row>
    <row r="312" spans="1:14" ht="21.75" customHeight="1" x14ac:dyDescent="0.2">
      <c r="A312" s="98"/>
      <c r="B312" s="57"/>
      <c r="C312" s="57"/>
      <c r="D312" s="73" t="s">
        <v>10</v>
      </c>
      <c r="E312" s="22">
        <f>E314+E315+E313+E316</f>
        <v>0</v>
      </c>
      <c r="F312" s="22">
        <f>F314+F315+F313+F316</f>
        <v>0</v>
      </c>
      <c r="G312" s="22">
        <f>G314+G315+G313+G316</f>
        <v>-42.2</v>
      </c>
      <c r="H312" s="25"/>
      <c r="I312" s="25"/>
      <c r="J312" s="24">
        <f t="shared" si="83"/>
        <v>-42.2</v>
      </c>
      <c r="K312" s="22">
        <f>K314+K315+K313+K316</f>
        <v>-31.832000000000001</v>
      </c>
      <c r="L312" s="45">
        <f>G312/K312*100</f>
        <v>132.57099773812519</v>
      </c>
      <c r="M312" s="90">
        <f t="shared" si="96"/>
        <v>-10.368000000000002</v>
      </c>
    </row>
    <row r="313" spans="1:14" ht="15.75" hidden="1" x14ac:dyDescent="0.2">
      <c r="A313" s="98" t="s">
        <v>107</v>
      </c>
      <c r="B313" s="57"/>
      <c r="C313" s="57"/>
      <c r="D313" s="65" t="s">
        <v>108</v>
      </c>
      <c r="E313" s="27"/>
      <c r="F313" s="27"/>
      <c r="G313" s="22"/>
      <c r="H313" s="25"/>
      <c r="I313" s="25"/>
      <c r="J313" s="24">
        <f t="shared" si="83"/>
        <v>0</v>
      </c>
      <c r="K313" s="27"/>
      <c r="L313" s="29" t="e">
        <f>G313/K313*100</f>
        <v>#DIV/0!</v>
      </c>
      <c r="M313" s="91">
        <f t="shared" si="96"/>
        <v>0</v>
      </c>
    </row>
    <row r="314" spans="1:14" ht="51" customHeight="1" x14ac:dyDescent="0.2">
      <c r="A314" s="98" t="s">
        <v>93</v>
      </c>
      <c r="B314" s="57" t="s">
        <v>326</v>
      </c>
      <c r="C314" s="57"/>
      <c r="D314" s="65" t="s">
        <v>368</v>
      </c>
      <c r="E314" s="27">
        <v>17.468</v>
      </c>
      <c r="F314" s="27">
        <v>17.468</v>
      </c>
      <c r="G314" s="27"/>
      <c r="H314" s="28">
        <f>G314/F314*100</f>
        <v>0</v>
      </c>
      <c r="I314" s="25"/>
      <c r="J314" s="23">
        <f t="shared" si="83"/>
        <v>-17.468</v>
      </c>
      <c r="K314" s="27"/>
      <c r="L314" s="34" t="e">
        <f>G314/K314*100</f>
        <v>#DIV/0!</v>
      </c>
      <c r="M314" s="91">
        <f t="shared" si="96"/>
        <v>0</v>
      </c>
    </row>
    <row r="315" spans="1:14" ht="52.5" customHeight="1" x14ac:dyDescent="0.2">
      <c r="A315" s="98" t="s">
        <v>8</v>
      </c>
      <c r="B315" s="57" t="s">
        <v>327</v>
      </c>
      <c r="C315" s="57"/>
      <c r="D315" s="65" t="s">
        <v>369</v>
      </c>
      <c r="E315" s="27">
        <v>-17.468</v>
      </c>
      <c r="F315" s="27">
        <v>-17.468</v>
      </c>
      <c r="G315" s="27">
        <v>-42.2</v>
      </c>
      <c r="H315" s="85" t="s">
        <v>439</v>
      </c>
      <c r="I315" s="25"/>
      <c r="J315" s="23">
        <f t="shared" si="83"/>
        <v>-24.732000000000003</v>
      </c>
      <c r="K315" s="27">
        <v>-31.832000000000001</v>
      </c>
      <c r="L315" s="52">
        <f>G315/K315*100</f>
        <v>132.57099773812519</v>
      </c>
      <c r="M315" s="91">
        <f t="shared" si="96"/>
        <v>-10.368000000000002</v>
      </c>
    </row>
    <row r="316" spans="1:14" ht="30" hidden="1" customHeight="1" x14ac:dyDescent="0.2">
      <c r="A316" s="98"/>
      <c r="B316" s="57" t="s">
        <v>325</v>
      </c>
      <c r="C316" s="57"/>
      <c r="D316" s="65" t="s">
        <v>370</v>
      </c>
      <c r="E316" s="27"/>
      <c r="F316" s="27"/>
      <c r="G316" s="22"/>
      <c r="H316" s="25" t="e">
        <f>G316/F316*100</f>
        <v>#DIV/0!</v>
      </c>
      <c r="I316" s="25"/>
      <c r="J316" s="24">
        <f t="shared" si="83"/>
        <v>0</v>
      </c>
      <c r="K316" s="27"/>
      <c r="L316" s="34" t="e">
        <f>G316/K316*100</f>
        <v>#DIV/0!</v>
      </c>
      <c r="M316" s="48">
        <f t="shared" si="96"/>
        <v>0</v>
      </c>
    </row>
    <row r="317" spans="1:14" ht="8.25" customHeight="1" x14ac:dyDescent="0.2">
      <c r="A317" s="98"/>
      <c r="B317" s="57"/>
      <c r="C317" s="57"/>
      <c r="D317" s="65"/>
      <c r="E317" s="27"/>
      <c r="F317" s="27"/>
      <c r="G317" s="27"/>
      <c r="H317" s="28">
        <f>IF(F317&gt;0,G317/F317*100,0)</f>
        <v>0</v>
      </c>
      <c r="I317" s="25"/>
      <c r="J317" s="24">
        <f t="shared" si="83"/>
        <v>0</v>
      </c>
      <c r="K317" s="27"/>
      <c r="L317" s="29"/>
      <c r="M317" s="48">
        <f t="shared" si="96"/>
        <v>0</v>
      </c>
    </row>
    <row r="318" spans="1:14" s="11" customFormat="1" ht="34.5" customHeight="1" x14ac:dyDescent="0.2">
      <c r="A318" s="21"/>
      <c r="B318" s="57"/>
      <c r="C318" s="63"/>
      <c r="D318" s="64" t="s">
        <v>14</v>
      </c>
      <c r="E318" s="24">
        <f>E163+E309</f>
        <v>7138649.8969999989</v>
      </c>
      <c r="F318" s="80">
        <f>F163+F309</f>
        <v>8296403.7545299996</v>
      </c>
      <c r="G318" s="24">
        <f>G163+G309</f>
        <v>8479122.8220000006</v>
      </c>
      <c r="H318" s="25">
        <f>IF(F318&gt;0,G318/F318*100,0)</f>
        <v>102.2023888045496</v>
      </c>
      <c r="I318" s="31"/>
      <c r="J318" s="24">
        <f t="shared" si="83"/>
        <v>182719.06747000106</v>
      </c>
      <c r="K318" s="24">
        <f>K163+K309</f>
        <v>7267587.8930000011</v>
      </c>
      <c r="L318" s="26">
        <f>G318/K318*100</f>
        <v>116.67038564703051</v>
      </c>
      <c r="M318" s="47">
        <f t="shared" si="96"/>
        <v>1211534.9289999995</v>
      </c>
      <c r="N318" s="55"/>
    </row>
    <row r="319" spans="1:14" ht="34.5" customHeight="1" x14ac:dyDescent="0.2">
      <c r="B319" s="59"/>
      <c r="C319" s="59"/>
      <c r="D319" s="64" t="s">
        <v>113</v>
      </c>
      <c r="E319" s="24">
        <f>E310+E163</f>
        <v>7037354.6829999983</v>
      </c>
      <c r="F319" s="80">
        <f>F310+F163</f>
        <v>8195108.5405299999</v>
      </c>
      <c r="G319" s="24">
        <f>G310+G163</f>
        <v>8125160.5380000006</v>
      </c>
      <c r="H319" s="25">
        <f>IF(F319&gt;0,G319/F319*100,0)</f>
        <v>99.146466429528516</v>
      </c>
      <c r="I319" s="32"/>
      <c r="J319" s="24">
        <f t="shared" si="83"/>
        <v>-69948.002529999241</v>
      </c>
      <c r="K319" s="24">
        <f>K310+K163</f>
        <v>7075200.9050000012</v>
      </c>
      <c r="L319" s="26">
        <f>G319/K319*100</f>
        <v>114.8399974375003</v>
      </c>
      <c r="M319" s="47">
        <f t="shared" si="96"/>
        <v>1049959.6329999994</v>
      </c>
    </row>
    <row r="320" spans="1:14" ht="71.25" customHeight="1" x14ac:dyDescent="0.25">
      <c r="B320" s="37"/>
      <c r="C320" s="37"/>
      <c r="D320" s="106" t="s">
        <v>440</v>
      </c>
      <c r="E320" s="106"/>
      <c r="F320" s="106"/>
      <c r="G320" s="106"/>
      <c r="H320" s="106"/>
      <c r="I320" s="106"/>
      <c r="J320" s="106"/>
      <c r="K320" s="106"/>
      <c r="L320" s="106"/>
      <c r="M320" s="106"/>
    </row>
    <row r="321" spans="1:13" ht="47.25" customHeight="1" x14ac:dyDescent="0.2">
      <c r="B321" s="37"/>
      <c r="C321" s="37"/>
      <c r="D321" s="44" t="s">
        <v>394</v>
      </c>
      <c r="E321" s="38"/>
      <c r="F321" s="39"/>
      <c r="G321" s="38"/>
      <c r="H321" s="40"/>
      <c r="I321" s="41"/>
      <c r="J321" s="42"/>
      <c r="K321" s="38"/>
      <c r="L321" s="43"/>
      <c r="M321" s="38"/>
    </row>
    <row r="322" spans="1:13" ht="63" customHeight="1" x14ac:dyDescent="0.2">
      <c r="A322" s="102"/>
      <c r="B322" s="102"/>
      <c r="C322" s="102"/>
      <c r="D322" s="102"/>
      <c r="E322" s="102"/>
      <c r="F322" s="102"/>
      <c r="G322" s="102"/>
      <c r="H322" s="102"/>
      <c r="I322" s="102"/>
      <c r="J322" s="102"/>
    </row>
    <row r="323" spans="1:13" x14ac:dyDescent="0.2">
      <c r="D323" s="12"/>
      <c r="E323" s="13"/>
      <c r="F323" s="13"/>
      <c r="G323" s="14"/>
      <c r="H323" s="15"/>
      <c r="I323" s="15"/>
      <c r="J323" s="14"/>
    </row>
    <row r="324" spans="1:13" x14ac:dyDescent="0.2">
      <c r="D324" s="12"/>
      <c r="E324" s="13"/>
      <c r="F324" s="13"/>
      <c r="G324" s="14"/>
      <c r="H324" s="15"/>
      <c r="I324" s="15"/>
      <c r="J324" s="14"/>
    </row>
    <row r="325" spans="1:13" x14ac:dyDescent="0.2">
      <c r="D325" s="12"/>
      <c r="E325" s="13"/>
      <c r="F325" s="13"/>
      <c r="G325" s="14"/>
      <c r="H325" s="15"/>
      <c r="I325" s="15"/>
      <c r="J325" s="14"/>
    </row>
    <row r="326" spans="1:13" x14ac:dyDescent="0.2">
      <c r="D326" s="12"/>
      <c r="E326" s="13"/>
      <c r="F326" s="13"/>
      <c r="G326" s="14"/>
      <c r="H326" s="15"/>
      <c r="I326" s="15"/>
      <c r="J326" s="14"/>
    </row>
    <row r="327" spans="1:13" x14ac:dyDescent="0.2">
      <c r="D327" s="12"/>
      <c r="E327" s="13"/>
      <c r="F327" s="13"/>
      <c r="G327" s="14"/>
      <c r="H327" s="15"/>
      <c r="I327" s="15"/>
      <c r="J327" s="14"/>
    </row>
    <row r="328" spans="1:13" x14ac:dyDescent="0.2">
      <c r="D328" s="12"/>
      <c r="E328" s="13"/>
      <c r="F328" s="13"/>
      <c r="G328" s="14"/>
      <c r="H328" s="15"/>
      <c r="I328" s="15"/>
      <c r="J328" s="14"/>
    </row>
    <row r="329" spans="1:13" x14ac:dyDescent="0.2">
      <c r="D329" s="12"/>
      <c r="E329" s="13"/>
      <c r="F329" s="13"/>
      <c r="G329" s="14"/>
      <c r="H329" s="15"/>
      <c r="I329" s="15"/>
      <c r="J329" s="14"/>
    </row>
    <row r="330" spans="1:13" x14ac:dyDescent="0.2">
      <c r="D330" s="12"/>
      <c r="E330" s="13"/>
      <c r="F330" s="13"/>
      <c r="G330" s="14"/>
      <c r="H330" s="15"/>
      <c r="I330" s="15"/>
      <c r="J330" s="14"/>
    </row>
    <row r="331" spans="1:13" x14ac:dyDescent="0.2">
      <c r="D331" s="12"/>
      <c r="E331" s="13"/>
      <c r="F331" s="13"/>
      <c r="G331" s="14"/>
      <c r="H331" s="15"/>
      <c r="I331" s="15"/>
      <c r="J331" s="14"/>
    </row>
    <row r="332" spans="1:13" x14ac:dyDescent="0.2">
      <c r="D332" s="12"/>
      <c r="E332" s="13"/>
      <c r="F332" s="13"/>
      <c r="G332" s="14"/>
      <c r="H332" s="15"/>
      <c r="I332" s="15"/>
      <c r="J332" s="14"/>
    </row>
    <row r="333" spans="1:13" x14ac:dyDescent="0.2">
      <c r="D333" s="12"/>
      <c r="E333" s="13"/>
      <c r="F333" s="13"/>
      <c r="G333" s="14"/>
      <c r="H333" s="15"/>
      <c r="I333" s="15"/>
      <c r="J333" s="14"/>
    </row>
    <row r="334" spans="1:13" x14ac:dyDescent="0.2">
      <c r="D334" s="12"/>
      <c r="E334" s="13"/>
      <c r="F334" s="13"/>
      <c r="G334" s="14"/>
      <c r="H334" s="15"/>
      <c r="I334" s="15"/>
      <c r="J334" s="14"/>
    </row>
    <row r="335" spans="1:13" x14ac:dyDescent="0.2">
      <c r="D335" s="12"/>
      <c r="E335" s="13"/>
      <c r="F335" s="13"/>
      <c r="G335" s="16"/>
      <c r="H335" s="13"/>
      <c r="I335" s="13"/>
      <c r="J335" s="16"/>
    </row>
    <row r="336" spans="1:13" x14ac:dyDescent="0.2">
      <c r="D336" s="12"/>
      <c r="E336" s="13"/>
      <c r="F336" s="13"/>
      <c r="G336" s="16"/>
      <c r="H336" s="13"/>
      <c r="I336" s="13"/>
      <c r="J336" s="16"/>
    </row>
    <row r="337" spans="4:10" x14ac:dyDescent="0.2">
      <c r="D337" s="12"/>
      <c r="E337" s="13"/>
      <c r="F337" s="13"/>
      <c r="G337" s="16"/>
      <c r="H337" s="13"/>
      <c r="I337" s="13"/>
      <c r="J337" s="16"/>
    </row>
    <row r="338" spans="4:10" x14ac:dyDescent="0.2">
      <c r="D338" s="12"/>
      <c r="E338" s="13"/>
      <c r="F338" s="13"/>
      <c r="G338" s="16"/>
      <c r="H338" s="13"/>
      <c r="I338" s="13"/>
      <c r="J338" s="16"/>
    </row>
    <row r="339" spans="4:10" x14ac:dyDescent="0.2">
      <c r="D339" s="12"/>
      <c r="E339" s="13"/>
      <c r="F339" s="13"/>
      <c r="G339" s="16"/>
      <c r="H339" s="13"/>
      <c r="I339" s="13"/>
      <c r="J339" s="13"/>
    </row>
    <row r="340" spans="4:10" x14ac:dyDescent="0.2">
      <c r="D340" s="12"/>
      <c r="E340" s="13"/>
      <c r="F340" s="13"/>
      <c r="G340" s="16"/>
      <c r="H340" s="13"/>
      <c r="I340" s="13"/>
      <c r="J340" s="13"/>
    </row>
    <row r="341" spans="4:10" x14ac:dyDescent="0.2">
      <c r="D341" s="12"/>
      <c r="E341" s="13"/>
      <c r="F341" s="13"/>
      <c r="G341" s="13"/>
      <c r="H341" s="13"/>
      <c r="I341" s="13"/>
      <c r="J341" s="13"/>
    </row>
    <row r="342" spans="4:10" x14ac:dyDescent="0.2">
      <c r="D342" s="12"/>
      <c r="E342" s="13"/>
      <c r="F342" s="13"/>
      <c r="G342" s="13"/>
      <c r="H342" s="13"/>
      <c r="I342" s="13"/>
      <c r="J342" s="13"/>
    </row>
    <row r="343" spans="4:10" x14ac:dyDescent="0.2">
      <c r="D343" s="12"/>
      <c r="E343" s="13"/>
      <c r="F343" s="13"/>
      <c r="G343" s="13"/>
      <c r="H343" s="13"/>
      <c r="I343" s="13"/>
      <c r="J343" s="13"/>
    </row>
    <row r="344" spans="4:10" x14ac:dyDescent="0.2">
      <c r="D344" s="12"/>
      <c r="E344" s="13"/>
      <c r="F344" s="13"/>
      <c r="G344" s="13"/>
      <c r="H344" s="13"/>
      <c r="I344" s="13"/>
      <c r="J344" s="13"/>
    </row>
    <row r="345" spans="4:10" x14ac:dyDescent="0.2">
      <c r="D345" s="12"/>
      <c r="E345" s="13"/>
      <c r="F345" s="13"/>
      <c r="G345" s="13"/>
      <c r="H345" s="13"/>
      <c r="I345" s="13"/>
      <c r="J345" s="13"/>
    </row>
    <row r="346" spans="4:10" x14ac:dyDescent="0.2">
      <c r="D346" s="12"/>
      <c r="E346" s="13"/>
      <c r="F346" s="13"/>
      <c r="G346" s="13"/>
      <c r="H346" s="13"/>
      <c r="I346" s="13"/>
      <c r="J346" s="13"/>
    </row>
    <row r="347" spans="4:10" x14ac:dyDescent="0.2">
      <c r="D347" s="12"/>
      <c r="E347" s="13"/>
      <c r="F347" s="13"/>
      <c r="G347" s="13"/>
      <c r="H347" s="13"/>
      <c r="I347" s="13"/>
      <c r="J347" s="13"/>
    </row>
    <row r="348" spans="4:10" x14ac:dyDescent="0.2">
      <c r="D348" s="12"/>
      <c r="E348" s="13"/>
      <c r="F348" s="13"/>
      <c r="G348" s="13"/>
      <c r="H348" s="13"/>
      <c r="I348" s="13"/>
      <c r="J348" s="13"/>
    </row>
    <row r="349" spans="4:10" x14ac:dyDescent="0.2">
      <c r="D349" s="12"/>
      <c r="E349" s="13"/>
      <c r="F349" s="13"/>
      <c r="G349" s="13"/>
      <c r="H349" s="13"/>
      <c r="I349" s="13"/>
      <c r="J349" s="13"/>
    </row>
    <row r="350" spans="4:10" x14ac:dyDescent="0.2">
      <c r="D350" s="12"/>
      <c r="E350" s="13"/>
      <c r="F350" s="13"/>
      <c r="G350" s="13"/>
      <c r="H350" s="13"/>
      <c r="I350" s="13"/>
      <c r="J350" s="13"/>
    </row>
    <row r="351" spans="4:10" x14ac:dyDescent="0.2">
      <c r="D351" s="12"/>
      <c r="E351" s="13"/>
      <c r="F351" s="13"/>
      <c r="G351" s="13"/>
      <c r="H351" s="13"/>
      <c r="I351" s="13"/>
      <c r="J351" s="13"/>
    </row>
    <row r="352" spans="4:10" x14ac:dyDescent="0.2">
      <c r="D352" s="12"/>
      <c r="E352" s="13"/>
      <c r="F352" s="13"/>
      <c r="G352" s="13"/>
      <c r="H352" s="13"/>
      <c r="I352" s="13"/>
      <c r="J352" s="13"/>
    </row>
    <row r="353" spans="4:10" x14ac:dyDescent="0.2">
      <c r="D353" s="12"/>
      <c r="E353" s="13"/>
      <c r="F353" s="13"/>
      <c r="G353" s="13"/>
      <c r="H353" s="13"/>
      <c r="I353" s="13"/>
      <c r="J353" s="13"/>
    </row>
    <row r="354" spans="4:10" x14ac:dyDescent="0.2">
      <c r="D354" s="12"/>
      <c r="E354" s="13"/>
      <c r="F354" s="13"/>
      <c r="G354" s="13"/>
      <c r="H354" s="13"/>
      <c r="I354" s="13"/>
      <c r="J354" s="13"/>
    </row>
    <row r="355" spans="4:10" x14ac:dyDescent="0.2">
      <c r="D355" s="12"/>
      <c r="E355" s="13"/>
      <c r="F355" s="13"/>
      <c r="G355" s="13"/>
      <c r="H355" s="13"/>
      <c r="I355" s="13"/>
      <c r="J355" s="13"/>
    </row>
    <row r="356" spans="4:10" x14ac:dyDescent="0.2">
      <c r="D356" s="12"/>
      <c r="E356" s="13"/>
      <c r="F356" s="13"/>
      <c r="G356" s="13"/>
      <c r="H356" s="13"/>
      <c r="I356" s="13"/>
      <c r="J356" s="13"/>
    </row>
    <row r="357" spans="4:10" x14ac:dyDescent="0.2">
      <c r="D357" s="12"/>
      <c r="E357" s="13"/>
      <c r="F357" s="13"/>
      <c r="G357" s="13"/>
      <c r="H357" s="13"/>
      <c r="I357" s="13"/>
      <c r="J357" s="13"/>
    </row>
    <row r="358" spans="4:10" x14ac:dyDescent="0.2">
      <c r="D358" s="12"/>
      <c r="E358" s="13"/>
      <c r="F358" s="13"/>
      <c r="G358" s="13"/>
      <c r="H358" s="13"/>
      <c r="I358" s="13"/>
      <c r="J358" s="13"/>
    </row>
    <row r="359" spans="4:10" x14ac:dyDescent="0.2">
      <c r="D359" s="17"/>
      <c r="E359" s="13"/>
      <c r="F359" s="13"/>
      <c r="G359" s="13"/>
      <c r="H359" s="13"/>
      <c r="I359" s="13"/>
      <c r="J359" s="13"/>
    </row>
    <row r="360" spans="4:10" x14ac:dyDescent="0.2">
      <c r="D360" s="17"/>
      <c r="E360" s="13"/>
      <c r="F360" s="13"/>
      <c r="G360" s="13"/>
      <c r="H360" s="13"/>
      <c r="I360" s="13"/>
      <c r="J360" s="13"/>
    </row>
    <row r="361" spans="4:10" x14ac:dyDescent="0.2">
      <c r="D361" s="17"/>
      <c r="E361" s="13"/>
      <c r="F361" s="13"/>
      <c r="G361" s="13"/>
      <c r="H361" s="13"/>
      <c r="I361" s="13"/>
      <c r="J361" s="13"/>
    </row>
    <row r="362" spans="4:10" x14ac:dyDescent="0.2">
      <c r="D362" s="17"/>
      <c r="E362" s="13"/>
      <c r="F362" s="13"/>
      <c r="G362" s="13"/>
      <c r="H362" s="13"/>
      <c r="I362" s="13"/>
      <c r="J362" s="13"/>
    </row>
    <row r="363" spans="4:10" x14ac:dyDescent="0.2">
      <c r="D363" s="17"/>
      <c r="E363" s="13"/>
      <c r="F363" s="13"/>
      <c r="G363" s="13"/>
      <c r="H363" s="13"/>
      <c r="I363" s="13"/>
      <c r="J363" s="13"/>
    </row>
    <row r="364" spans="4:10" x14ac:dyDescent="0.2">
      <c r="D364" s="17"/>
      <c r="E364" s="13"/>
      <c r="F364" s="13"/>
      <c r="G364" s="13"/>
      <c r="H364" s="13"/>
      <c r="I364" s="13"/>
      <c r="J364" s="13"/>
    </row>
    <row r="365" spans="4:10" x14ac:dyDescent="0.2">
      <c r="D365" s="17"/>
      <c r="E365" s="13"/>
      <c r="F365" s="13"/>
      <c r="G365" s="13"/>
      <c r="H365" s="13"/>
      <c r="I365" s="13"/>
      <c r="J365" s="13"/>
    </row>
    <row r="366" spans="4:10" x14ac:dyDescent="0.2">
      <c r="D366" s="17"/>
      <c r="E366" s="13"/>
      <c r="F366" s="13"/>
      <c r="G366" s="13"/>
      <c r="H366" s="13"/>
      <c r="I366" s="13"/>
      <c r="J366" s="13"/>
    </row>
    <row r="367" spans="4:10" x14ac:dyDescent="0.2">
      <c r="D367" s="17"/>
      <c r="E367" s="13"/>
      <c r="F367" s="13"/>
      <c r="G367" s="13"/>
      <c r="H367" s="13"/>
      <c r="I367" s="13"/>
      <c r="J367" s="13"/>
    </row>
    <row r="368" spans="4:10" x14ac:dyDescent="0.2">
      <c r="D368" s="17"/>
      <c r="E368" s="13"/>
      <c r="F368" s="13"/>
      <c r="G368" s="13"/>
      <c r="H368" s="13"/>
      <c r="I368" s="13"/>
      <c r="J368" s="13"/>
    </row>
    <row r="369" spans="4:10" x14ac:dyDescent="0.2">
      <c r="D369" s="17"/>
      <c r="E369" s="13"/>
      <c r="F369" s="13"/>
      <c r="G369" s="13"/>
      <c r="H369" s="13"/>
      <c r="I369" s="13"/>
      <c r="J369" s="13"/>
    </row>
    <row r="370" spans="4:10" x14ac:dyDescent="0.2">
      <c r="D370" s="17"/>
      <c r="E370" s="13"/>
      <c r="F370" s="13"/>
      <c r="G370" s="13"/>
      <c r="H370" s="13"/>
      <c r="I370" s="13"/>
      <c r="J370" s="13"/>
    </row>
    <row r="371" spans="4:10" x14ac:dyDescent="0.2">
      <c r="D371" s="17"/>
      <c r="E371" s="13"/>
      <c r="F371" s="13"/>
      <c r="G371" s="13"/>
      <c r="H371" s="13"/>
      <c r="I371" s="13"/>
      <c r="J371" s="13"/>
    </row>
    <row r="372" spans="4:10" x14ac:dyDescent="0.2">
      <c r="D372" s="17"/>
      <c r="E372" s="13"/>
      <c r="F372" s="13"/>
      <c r="G372" s="13"/>
      <c r="H372" s="13"/>
      <c r="I372" s="13"/>
      <c r="J372" s="13"/>
    </row>
    <row r="373" spans="4:10" x14ac:dyDescent="0.2">
      <c r="D373" s="17"/>
      <c r="E373" s="13"/>
      <c r="F373" s="13"/>
      <c r="G373" s="13"/>
      <c r="H373" s="13"/>
      <c r="I373" s="13"/>
      <c r="J373" s="13"/>
    </row>
    <row r="374" spans="4:10" x14ac:dyDescent="0.2">
      <c r="D374" s="17"/>
      <c r="E374" s="13"/>
      <c r="F374" s="13"/>
      <c r="G374" s="13"/>
      <c r="H374" s="13"/>
      <c r="I374" s="13"/>
      <c r="J374" s="13"/>
    </row>
    <row r="375" spans="4:10" x14ac:dyDescent="0.2">
      <c r="D375" s="17"/>
      <c r="E375" s="13"/>
      <c r="F375" s="13"/>
      <c r="G375" s="13"/>
      <c r="H375" s="13"/>
      <c r="I375" s="13"/>
      <c r="J375" s="13"/>
    </row>
    <row r="376" spans="4:10" x14ac:dyDescent="0.2">
      <c r="D376" s="17"/>
      <c r="E376" s="13"/>
      <c r="F376" s="13"/>
      <c r="G376" s="13"/>
      <c r="H376" s="13"/>
      <c r="I376" s="13"/>
      <c r="J376" s="13"/>
    </row>
    <row r="377" spans="4:10" x14ac:dyDescent="0.2">
      <c r="D377" s="17"/>
      <c r="E377" s="13"/>
      <c r="F377" s="13"/>
      <c r="G377" s="13"/>
      <c r="H377" s="13"/>
      <c r="I377" s="13"/>
      <c r="J377" s="13"/>
    </row>
    <row r="378" spans="4:10" x14ac:dyDescent="0.2">
      <c r="D378" s="17"/>
      <c r="E378" s="13"/>
      <c r="F378" s="13"/>
      <c r="G378" s="13"/>
      <c r="H378" s="13"/>
      <c r="I378" s="13"/>
      <c r="J378" s="13"/>
    </row>
    <row r="379" spans="4:10" x14ac:dyDescent="0.2">
      <c r="D379" s="17"/>
      <c r="E379" s="13"/>
      <c r="F379" s="13"/>
      <c r="G379" s="13"/>
      <c r="H379" s="13"/>
      <c r="I379" s="13"/>
      <c r="J379" s="13"/>
    </row>
    <row r="380" spans="4:10" x14ac:dyDescent="0.2">
      <c r="D380" s="17"/>
      <c r="E380" s="13"/>
      <c r="F380" s="13"/>
      <c r="G380" s="13"/>
      <c r="H380" s="13"/>
      <c r="I380" s="13"/>
      <c r="J380" s="13"/>
    </row>
    <row r="381" spans="4:10" x14ac:dyDescent="0.2">
      <c r="D381" s="17"/>
      <c r="E381" s="13"/>
      <c r="F381" s="13"/>
      <c r="G381" s="13"/>
      <c r="H381" s="13"/>
      <c r="I381" s="13"/>
      <c r="J381" s="13"/>
    </row>
    <row r="382" spans="4:10" x14ac:dyDescent="0.2">
      <c r="D382" s="17"/>
      <c r="E382" s="13"/>
      <c r="F382" s="13"/>
      <c r="G382" s="13"/>
      <c r="H382" s="13"/>
      <c r="I382" s="13"/>
      <c r="J382" s="13"/>
    </row>
    <row r="383" spans="4:10" x14ac:dyDescent="0.2">
      <c r="D383" s="17"/>
      <c r="E383" s="13"/>
      <c r="F383" s="13"/>
      <c r="G383" s="13"/>
      <c r="H383" s="13"/>
      <c r="I383" s="13"/>
      <c r="J383" s="13"/>
    </row>
    <row r="384" spans="4:10" x14ac:dyDescent="0.2">
      <c r="D384" s="17"/>
      <c r="E384" s="13"/>
      <c r="F384" s="13"/>
      <c r="G384" s="13"/>
      <c r="H384" s="13"/>
      <c r="I384" s="13"/>
      <c r="J384" s="13"/>
    </row>
    <row r="385" spans="4:10" x14ac:dyDescent="0.2">
      <c r="D385" s="17"/>
      <c r="E385" s="13"/>
      <c r="F385" s="13"/>
      <c r="G385" s="13"/>
      <c r="H385" s="13"/>
      <c r="I385" s="13"/>
      <c r="J385" s="13"/>
    </row>
    <row r="386" spans="4:10" x14ac:dyDescent="0.2">
      <c r="D386" s="17"/>
      <c r="E386" s="13"/>
      <c r="F386" s="13"/>
      <c r="G386" s="13"/>
      <c r="H386" s="13"/>
      <c r="I386" s="13"/>
      <c r="J386" s="13"/>
    </row>
    <row r="387" spans="4:10" x14ac:dyDescent="0.2">
      <c r="D387" s="17"/>
      <c r="E387" s="13"/>
      <c r="F387" s="13"/>
      <c r="G387" s="13"/>
      <c r="H387" s="13"/>
      <c r="I387" s="13"/>
      <c r="J387" s="13"/>
    </row>
    <row r="388" spans="4:10" x14ac:dyDescent="0.2">
      <c r="D388" s="17"/>
      <c r="E388" s="13"/>
      <c r="F388" s="13"/>
      <c r="G388" s="13"/>
      <c r="H388" s="13"/>
      <c r="I388" s="13"/>
      <c r="J388" s="13"/>
    </row>
    <row r="389" spans="4:10" x14ac:dyDescent="0.2">
      <c r="D389" s="17"/>
      <c r="E389" s="13"/>
      <c r="F389" s="13"/>
      <c r="G389" s="13"/>
      <c r="H389" s="13"/>
      <c r="I389" s="13"/>
      <c r="J389" s="13"/>
    </row>
    <row r="390" spans="4:10" x14ac:dyDescent="0.2">
      <c r="D390" s="17"/>
      <c r="E390" s="13"/>
      <c r="F390" s="13"/>
      <c r="G390" s="13"/>
      <c r="H390" s="13"/>
      <c r="I390" s="13"/>
      <c r="J390" s="13"/>
    </row>
    <row r="391" spans="4:10" x14ac:dyDescent="0.2">
      <c r="D391" s="17"/>
      <c r="E391" s="13"/>
      <c r="F391" s="13"/>
      <c r="G391" s="13"/>
      <c r="H391" s="13"/>
      <c r="I391" s="13"/>
      <c r="J391" s="13"/>
    </row>
    <row r="392" spans="4:10" x14ac:dyDescent="0.2">
      <c r="D392" s="17"/>
      <c r="E392" s="13"/>
      <c r="F392" s="13"/>
      <c r="G392" s="13"/>
      <c r="H392" s="13"/>
      <c r="I392" s="13"/>
      <c r="J392" s="13"/>
    </row>
    <row r="393" spans="4:10" x14ac:dyDescent="0.2">
      <c r="D393" s="17"/>
      <c r="E393" s="13"/>
      <c r="F393" s="13"/>
      <c r="G393" s="13"/>
      <c r="H393" s="13"/>
      <c r="I393" s="13"/>
      <c r="J393" s="13"/>
    </row>
    <row r="394" spans="4:10" x14ac:dyDescent="0.2">
      <c r="D394" s="17"/>
      <c r="E394" s="13"/>
      <c r="F394" s="13"/>
      <c r="G394" s="13"/>
      <c r="H394" s="13"/>
      <c r="I394" s="13"/>
      <c r="J394" s="13"/>
    </row>
    <row r="395" spans="4:10" x14ac:dyDescent="0.2">
      <c r="D395" s="17"/>
      <c r="E395" s="13"/>
      <c r="F395" s="13"/>
      <c r="G395" s="13"/>
      <c r="H395" s="13"/>
      <c r="I395" s="13"/>
      <c r="J395" s="13"/>
    </row>
    <row r="396" spans="4:10" x14ac:dyDescent="0.2">
      <c r="D396" s="17"/>
      <c r="E396" s="13"/>
      <c r="F396" s="13"/>
      <c r="G396" s="13"/>
      <c r="H396" s="13"/>
      <c r="I396" s="13"/>
      <c r="J396" s="13"/>
    </row>
    <row r="397" spans="4:10" x14ac:dyDescent="0.2">
      <c r="D397" s="17"/>
      <c r="E397" s="13"/>
      <c r="F397" s="13"/>
      <c r="G397" s="13"/>
      <c r="H397" s="13"/>
      <c r="I397" s="13"/>
      <c r="J397" s="13"/>
    </row>
    <row r="398" spans="4:10" x14ac:dyDescent="0.2">
      <c r="D398" s="17"/>
      <c r="E398" s="13"/>
      <c r="F398" s="13"/>
      <c r="G398" s="13"/>
      <c r="H398" s="13"/>
      <c r="I398" s="13"/>
      <c r="J398" s="13"/>
    </row>
    <row r="399" spans="4:10" x14ac:dyDescent="0.2">
      <c r="D399" s="17"/>
      <c r="E399" s="13"/>
      <c r="F399" s="13"/>
      <c r="G399" s="13"/>
      <c r="H399" s="13"/>
      <c r="I399" s="13"/>
      <c r="J399" s="13"/>
    </row>
    <row r="400" spans="4:10" x14ac:dyDescent="0.2">
      <c r="D400" s="17"/>
      <c r="E400" s="13"/>
      <c r="F400" s="13"/>
      <c r="G400" s="13"/>
      <c r="H400" s="13"/>
      <c r="I400" s="13"/>
      <c r="J400" s="13"/>
    </row>
    <row r="401" spans="4:10" x14ac:dyDescent="0.2">
      <c r="D401" s="17"/>
      <c r="E401" s="13"/>
      <c r="F401" s="13"/>
      <c r="G401" s="13"/>
      <c r="H401" s="13"/>
      <c r="I401" s="13"/>
      <c r="J401" s="13"/>
    </row>
    <row r="402" spans="4:10" x14ac:dyDescent="0.2">
      <c r="D402" s="17"/>
      <c r="E402" s="13"/>
      <c r="F402" s="13"/>
      <c r="G402" s="13"/>
      <c r="H402" s="13"/>
      <c r="I402" s="13"/>
      <c r="J402" s="13"/>
    </row>
    <row r="403" spans="4:10" x14ac:dyDescent="0.2">
      <c r="D403" s="17"/>
      <c r="E403" s="13"/>
      <c r="F403" s="13"/>
      <c r="G403" s="13"/>
      <c r="H403" s="13"/>
      <c r="I403" s="13"/>
      <c r="J403" s="13"/>
    </row>
    <row r="404" spans="4:10" x14ac:dyDescent="0.2">
      <c r="D404" s="17"/>
      <c r="E404" s="13"/>
      <c r="F404" s="13"/>
      <c r="G404" s="13"/>
      <c r="H404" s="13"/>
      <c r="I404" s="13"/>
      <c r="J404" s="13"/>
    </row>
    <row r="405" spans="4:10" x14ac:dyDescent="0.2">
      <c r="D405" s="17"/>
      <c r="E405" s="13"/>
      <c r="F405" s="13"/>
      <c r="G405" s="13"/>
      <c r="H405" s="13"/>
      <c r="I405" s="13"/>
      <c r="J405" s="13"/>
    </row>
    <row r="406" spans="4:10" x14ac:dyDescent="0.2">
      <c r="D406" s="17"/>
      <c r="E406" s="13"/>
      <c r="F406" s="13"/>
      <c r="G406" s="13"/>
      <c r="H406" s="13"/>
      <c r="I406" s="13"/>
      <c r="J406" s="13"/>
    </row>
    <row r="407" spans="4:10" x14ac:dyDescent="0.2">
      <c r="D407" s="17"/>
      <c r="E407" s="13"/>
      <c r="F407" s="13"/>
      <c r="G407" s="13"/>
      <c r="H407" s="13"/>
      <c r="I407" s="13"/>
      <c r="J407" s="13"/>
    </row>
    <row r="408" spans="4:10" x14ac:dyDescent="0.2">
      <c r="D408" s="17"/>
      <c r="E408" s="13"/>
      <c r="F408" s="13"/>
      <c r="G408" s="13"/>
      <c r="H408" s="13"/>
      <c r="I408" s="13"/>
      <c r="J408" s="13"/>
    </row>
    <row r="409" spans="4:10" x14ac:dyDescent="0.2">
      <c r="D409" s="17"/>
      <c r="E409" s="13"/>
      <c r="F409" s="13"/>
      <c r="G409" s="13"/>
      <c r="H409" s="13"/>
      <c r="I409" s="13"/>
      <c r="J409" s="13"/>
    </row>
    <row r="410" spans="4:10" x14ac:dyDescent="0.2">
      <c r="D410" s="17"/>
      <c r="E410" s="13"/>
      <c r="F410" s="13"/>
      <c r="G410" s="13"/>
      <c r="H410" s="13"/>
      <c r="I410" s="13"/>
      <c r="J410" s="13"/>
    </row>
    <row r="411" spans="4:10" x14ac:dyDescent="0.2">
      <c r="D411" s="17"/>
      <c r="E411" s="13"/>
      <c r="F411" s="13"/>
      <c r="G411" s="13"/>
      <c r="H411" s="13"/>
      <c r="I411" s="13"/>
      <c r="J411" s="13"/>
    </row>
    <row r="412" spans="4:10" x14ac:dyDescent="0.2">
      <c r="D412" s="17"/>
      <c r="E412" s="13"/>
      <c r="F412" s="13"/>
      <c r="G412" s="13"/>
      <c r="H412" s="13"/>
      <c r="I412" s="13"/>
      <c r="J412" s="13"/>
    </row>
    <row r="413" spans="4:10" x14ac:dyDescent="0.2">
      <c r="D413" s="17"/>
      <c r="E413" s="13"/>
      <c r="F413" s="13"/>
      <c r="G413" s="13"/>
      <c r="H413" s="13"/>
      <c r="I413" s="13"/>
      <c r="J413" s="13"/>
    </row>
    <row r="414" spans="4:10" x14ac:dyDescent="0.2">
      <c r="D414" s="17"/>
      <c r="E414" s="13"/>
      <c r="F414" s="13"/>
      <c r="G414" s="13"/>
      <c r="H414" s="13"/>
      <c r="I414" s="13"/>
      <c r="J414" s="13"/>
    </row>
    <row r="415" spans="4:10" x14ac:dyDescent="0.2">
      <c r="D415" s="17"/>
      <c r="E415" s="13"/>
      <c r="F415" s="13"/>
      <c r="G415" s="13"/>
      <c r="H415" s="13"/>
      <c r="I415" s="13"/>
      <c r="J415" s="13"/>
    </row>
    <row r="416" spans="4:10" x14ac:dyDescent="0.2">
      <c r="D416" s="17"/>
      <c r="E416" s="13"/>
      <c r="F416" s="13"/>
      <c r="G416" s="13"/>
      <c r="H416" s="13"/>
      <c r="I416" s="13"/>
      <c r="J416" s="13"/>
    </row>
    <row r="417" spans="4:10" x14ac:dyDescent="0.2">
      <c r="D417" s="17"/>
      <c r="E417" s="13"/>
      <c r="F417" s="13"/>
      <c r="G417" s="13"/>
      <c r="H417" s="13"/>
      <c r="I417" s="13"/>
      <c r="J417" s="13"/>
    </row>
    <row r="418" spans="4:10" x14ac:dyDescent="0.2">
      <c r="D418" s="17"/>
      <c r="E418" s="13"/>
      <c r="F418" s="13"/>
      <c r="G418" s="13"/>
      <c r="H418" s="13"/>
      <c r="I418" s="13"/>
      <c r="J418" s="13"/>
    </row>
    <row r="419" spans="4:10" x14ac:dyDescent="0.2">
      <c r="D419" s="17"/>
      <c r="E419" s="13"/>
      <c r="F419" s="13"/>
      <c r="G419" s="13"/>
      <c r="H419" s="13"/>
      <c r="I419" s="13"/>
      <c r="J419" s="13"/>
    </row>
    <row r="420" spans="4:10" x14ac:dyDescent="0.2">
      <c r="D420" s="17"/>
      <c r="E420" s="13"/>
      <c r="F420" s="13"/>
      <c r="G420" s="13"/>
      <c r="H420" s="13"/>
      <c r="I420" s="13"/>
      <c r="J420" s="13"/>
    </row>
    <row r="421" spans="4:10" x14ac:dyDescent="0.2">
      <c r="D421" s="17"/>
      <c r="E421" s="13"/>
      <c r="F421" s="13"/>
      <c r="G421" s="13"/>
      <c r="H421" s="13"/>
      <c r="I421" s="13"/>
      <c r="J421" s="13"/>
    </row>
    <row r="422" spans="4:10" x14ac:dyDescent="0.2">
      <c r="D422" s="17"/>
      <c r="E422" s="13"/>
      <c r="F422" s="13"/>
      <c r="G422" s="13"/>
      <c r="H422" s="13"/>
      <c r="I422" s="13"/>
      <c r="J422" s="13"/>
    </row>
    <row r="423" spans="4:10" x14ac:dyDescent="0.2">
      <c r="D423" s="17"/>
      <c r="E423" s="13"/>
      <c r="F423" s="13"/>
      <c r="G423" s="13"/>
      <c r="H423" s="13"/>
      <c r="I423" s="13"/>
      <c r="J423" s="13"/>
    </row>
    <row r="424" spans="4:10" x14ac:dyDescent="0.2">
      <c r="D424" s="17"/>
    </row>
    <row r="425" spans="4:10" x14ac:dyDescent="0.2">
      <c r="D425" s="17"/>
    </row>
    <row r="426" spans="4:10" x14ac:dyDescent="0.2">
      <c r="D426" s="17"/>
    </row>
    <row r="427" spans="4:10" x14ac:dyDescent="0.2">
      <c r="D427" s="17"/>
    </row>
    <row r="428" spans="4:10" x14ac:dyDescent="0.2">
      <c r="D428" s="17"/>
    </row>
    <row r="429" spans="4:10" x14ac:dyDescent="0.2">
      <c r="D429" s="17"/>
    </row>
    <row r="430" spans="4:10" x14ac:dyDescent="0.2">
      <c r="D430" s="17"/>
    </row>
    <row r="431" spans="4:10" x14ac:dyDescent="0.2">
      <c r="D431" s="17"/>
    </row>
    <row r="432" spans="4:10" x14ac:dyDescent="0.2">
      <c r="D432" s="17"/>
    </row>
    <row r="433" spans="4:4" x14ac:dyDescent="0.2">
      <c r="D433" s="17"/>
    </row>
    <row r="434" spans="4:4" x14ac:dyDescent="0.2">
      <c r="D434" s="17"/>
    </row>
    <row r="435" spans="4:4" x14ac:dyDescent="0.2">
      <c r="D435" s="17"/>
    </row>
    <row r="436" spans="4:4" x14ac:dyDescent="0.2">
      <c r="D436" s="17"/>
    </row>
    <row r="437" spans="4:4" x14ac:dyDescent="0.2">
      <c r="D437" s="17"/>
    </row>
    <row r="438" spans="4:4" x14ac:dyDescent="0.2">
      <c r="D438" s="17"/>
    </row>
    <row r="439" spans="4:4" x14ac:dyDescent="0.2">
      <c r="D439" s="17"/>
    </row>
    <row r="440" spans="4:4" x14ac:dyDescent="0.2">
      <c r="D440" s="17"/>
    </row>
    <row r="441" spans="4:4" x14ac:dyDescent="0.2">
      <c r="D441" s="17"/>
    </row>
    <row r="442" spans="4:4" x14ac:dyDescent="0.2">
      <c r="D442" s="17"/>
    </row>
    <row r="443" spans="4:4" x14ac:dyDescent="0.2">
      <c r="D443" s="17"/>
    </row>
    <row r="444" spans="4:4" x14ac:dyDescent="0.2">
      <c r="D444" s="17"/>
    </row>
    <row r="445" spans="4:4" x14ac:dyDescent="0.2">
      <c r="D445" s="18"/>
    </row>
    <row r="446" spans="4:4" x14ac:dyDescent="0.2">
      <c r="D446" s="18"/>
    </row>
    <row r="447" spans="4:4" x14ac:dyDescent="0.2">
      <c r="D447" s="18"/>
    </row>
    <row r="448" spans="4:4" x14ac:dyDescent="0.2">
      <c r="D448" s="18"/>
    </row>
    <row r="449" spans="4:4" x14ac:dyDescent="0.2">
      <c r="D449" s="18"/>
    </row>
    <row r="450" spans="4:4" x14ac:dyDescent="0.2">
      <c r="D450" s="18"/>
    </row>
    <row r="451" spans="4:4" x14ac:dyDescent="0.2">
      <c r="D451" s="18"/>
    </row>
    <row r="452" spans="4:4" x14ac:dyDescent="0.2">
      <c r="D452" s="18"/>
    </row>
    <row r="453" spans="4:4" x14ac:dyDescent="0.2">
      <c r="D453" s="18"/>
    </row>
    <row r="454" spans="4:4" x14ac:dyDescent="0.2">
      <c r="D454" s="18"/>
    </row>
    <row r="455" spans="4:4" x14ac:dyDescent="0.2">
      <c r="D455" s="18"/>
    </row>
    <row r="456" spans="4:4" x14ac:dyDescent="0.2">
      <c r="D456" s="18"/>
    </row>
    <row r="457" spans="4:4" x14ac:dyDescent="0.2">
      <c r="D457" s="18"/>
    </row>
    <row r="458" spans="4:4" x14ac:dyDescent="0.2">
      <c r="D458" s="18"/>
    </row>
    <row r="459" spans="4:4" x14ac:dyDescent="0.2">
      <c r="D459" s="18"/>
    </row>
    <row r="460" spans="4:4" x14ac:dyDescent="0.2">
      <c r="D460" s="18"/>
    </row>
    <row r="461" spans="4:4" x14ac:dyDescent="0.2">
      <c r="D461" s="18"/>
    </row>
    <row r="462" spans="4:4" x14ac:dyDescent="0.2">
      <c r="D462" s="18"/>
    </row>
    <row r="463" spans="4:4" x14ac:dyDescent="0.2">
      <c r="D463" s="18"/>
    </row>
    <row r="464" spans="4:4" x14ac:dyDescent="0.2">
      <c r="D464" s="18"/>
    </row>
    <row r="465" spans="4:4" x14ac:dyDescent="0.2">
      <c r="D465" s="18"/>
    </row>
    <row r="466" spans="4:4" x14ac:dyDescent="0.2">
      <c r="D466" s="18"/>
    </row>
    <row r="467" spans="4:4" x14ac:dyDescent="0.2">
      <c r="D467" s="18"/>
    </row>
    <row r="468" spans="4:4" x14ac:dyDescent="0.2">
      <c r="D468" s="18"/>
    </row>
    <row r="469" spans="4:4" x14ac:dyDescent="0.2">
      <c r="D469" s="18"/>
    </row>
    <row r="470" spans="4:4" x14ac:dyDescent="0.2">
      <c r="D470" s="18"/>
    </row>
    <row r="471" spans="4:4" x14ac:dyDescent="0.2">
      <c r="D471" s="18"/>
    </row>
    <row r="472" spans="4:4" x14ac:dyDescent="0.2">
      <c r="D472" s="18"/>
    </row>
    <row r="473" spans="4:4" x14ac:dyDescent="0.2">
      <c r="D473" s="18"/>
    </row>
    <row r="474" spans="4:4" x14ac:dyDescent="0.2">
      <c r="D474" s="18"/>
    </row>
    <row r="475" spans="4:4" x14ac:dyDescent="0.2">
      <c r="D475" s="18"/>
    </row>
    <row r="476" spans="4:4" x14ac:dyDescent="0.2">
      <c r="D476" s="18"/>
    </row>
    <row r="477" spans="4:4" x14ac:dyDescent="0.2">
      <c r="D477" s="18"/>
    </row>
    <row r="478" spans="4:4" x14ac:dyDescent="0.2">
      <c r="D478" s="18"/>
    </row>
    <row r="479" spans="4:4" x14ac:dyDescent="0.2">
      <c r="D479" s="18"/>
    </row>
    <row r="480" spans="4:4" x14ac:dyDescent="0.2">
      <c r="D480" s="18"/>
    </row>
    <row r="481" spans="4:4" x14ac:dyDescent="0.2">
      <c r="D481" s="18"/>
    </row>
    <row r="482" spans="4:4" x14ac:dyDescent="0.2">
      <c r="D482" s="18"/>
    </row>
    <row r="483" spans="4:4" x14ac:dyDescent="0.2">
      <c r="D483" s="18"/>
    </row>
    <row r="484" spans="4:4" x14ac:dyDescent="0.2">
      <c r="D484" s="18"/>
    </row>
    <row r="485" spans="4:4" x14ac:dyDescent="0.2">
      <c r="D485" s="18"/>
    </row>
    <row r="486" spans="4:4" x14ac:dyDescent="0.2">
      <c r="D486" s="18"/>
    </row>
    <row r="487" spans="4:4" x14ac:dyDescent="0.2">
      <c r="D487" s="18"/>
    </row>
    <row r="488" spans="4:4" x14ac:dyDescent="0.2">
      <c r="D488" s="18"/>
    </row>
    <row r="489" spans="4:4" x14ac:dyDescent="0.2">
      <c r="D489" s="18"/>
    </row>
    <row r="490" spans="4:4" x14ac:dyDescent="0.2">
      <c r="D490" s="18"/>
    </row>
    <row r="491" spans="4:4" x14ac:dyDescent="0.2">
      <c r="D491" s="18"/>
    </row>
    <row r="492" spans="4:4" x14ac:dyDescent="0.2">
      <c r="D492" s="18"/>
    </row>
    <row r="493" spans="4:4" x14ac:dyDescent="0.2">
      <c r="D493" s="18"/>
    </row>
    <row r="494" spans="4:4" x14ac:dyDescent="0.2">
      <c r="D494" s="18"/>
    </row>
    <row r="495" spans="4:4" x14ac:dyDescent="0.2">
      <c r="D495" s="18"/>
    </row>
    <row r="496" spans="4:4" x14ac:dyDescent="0.2">
      <c r="D496" s="18"/>
    </row>
    <row r="497" spans="4:4" x14ac:dyDescent="0.2">
      <c r="D497" s="18"/>
    </row>
    <row r="498" spans="4:4" x14ac:dyDescent="0.2">
      <c r="D498" s="18"/>
    </row>
    <row r="499" spans="4:4" x14ac:dyDescent="0.2">
      <c r="D499" s="18"/>
    </row>
    <row r="500" spans="4:4" x14ac:dyDescent="0.2">
      <c r="D500" s="18"/>
    </row>
    <row r="501" spans="4:4" x14ac:dyDescent="0.2">
      <c r="D501" s="18"/>
    </row>
    <row r="502" spans="4:4" x14ac:dyDescent="0.2">
      <c r="D502" s="18"/>
    </row>
    <row r="503" spans="4:4" x14ac:dyDescent="0.2">
      <c r="D503" s="18"/>
    </row>
    <row r="504" spans="4:4" x14ac:dyDescent="0.2">
      <c r="D504" s="18"/>
    </row>
    <row r="505" spans="4:4" x14ac:dyDescent="0.2">
      <c r="D505" s="18"/>
    </row>
    <row r="506" spans="4:4" x14ac:dyDescent="0.2">
      <c r="D506" s="18"/>
    </row>
    <row r="507" spans="4:4" x14ac:dyDescent="0.2">
      <c r="D507" s="18"/>
    </row>
    <row r="508" spans="4:4" x14ac:dyDescent="0.2">
      <c r="D508" s="18"/>
    </row>
    <row r="509" spans="4:4" x14ac:dyDescent="0.2">
      <c r="D509" s="18"/>
    </row>
    <row r="510" spans="4:4" x14ac:dyDescent="0.2">
      <c r="D510" s="18"/>
    </row>
    <row r="511" spans="4:4" x14ac:dyDescent="0.2">
      <c r="D511" s="18"/>
    </row>
    <row r="512" spans="4:4" x14ac:dyDescent="0.2">
      <c r="D512" s="18"/>
    </row>
    <row r="513" spans="4:4" x14ac:dyDescent="0.2">
      <c r="D513" s="18"/>
    </row>
    <row r="514" spans="4:4" x14ac:dyDescent="0.2">
      <c r="D514" s="18"/>
    </row>
    <row r="515" spans="4:4" x14ac:dyDescent="0.2">
      <c r="D515" s="18"/>
    </row>
    <row r="516" spans="4:4" x14ac:dyDescent="0.2">
      <c r="D516" s="18"/>
    </row>
    <row r="517" spans="4:4" x14ac:dyDescent="0.2">
      <c r="D517" s="18"/>
    </row>
    <row r="518" spans="4:4" x14ac:dyDescent="0.2">
      <c r="D518" s="18"/>
    </row>
    <row r="519" spans="4:4" x14ac:dyDescent="0.2">
      <c r="D519" s="18"/>
    </row>
    <row r="520" spans="4:4" x14ac:dyDescent="0.2">
      <c r="D520" s="18"/>
    </row>
    <row r="521" spans="4:4" x14ac:dyDescent="0.2">
      <c r="D521" s="18"/>
    </row>
    <row r="522" spans="4:4" x14ac:dyDescent="0.2">
      <c r="D522" s="18"/>
    </row>
    <row r="523" spans="4:4" x14ac:dyDescent="0.2">
      <c r="D523" s="18"/>
    </row>
    <row r="524" spans="4:4" x14ac:dyDescent="0.2">
      <c r="D524" s="18"/>
    </row>
    <row r="525" spans="4:4" x14ac:dyDescent="0.2">
      <c r="D525" s="18"/>
    </row>
    <row r="526" spans="4:4" x14ac:dyDescent="0.2">
      <c r="D526" s="18"/>
    </row>
    <row r="527" spans="4:4" x14ac:dyDescent="0.2">
      <c r="D527" s="18"/>
    </row>
    <row r="528" spans="4:4" x14ac:dyDescent="0.2">
      <c r="D528" s="18"/>
    </row>
    <row r="529" spans="4:4" x14ac:dyDescent="0.2">
      <c r="D529" s="18"/>
    </row>
    <row r="530" spans="4:4" x14ac:dyDescent="0.2">
      <c r="D530" s="18"/>
    </row>
    <row r="531" spans="4:4" x14ac:dyDescent="0.2">
      <c r="D531" s="18"/>
    </row>
    <row r="532" spans="4:4" x14ac:dyDescent="0.2">
      <c r="D532" s="18"/>
    </row>
    <row r="533" spans="4:4" x14ac:dyDescent="0.2">
      <c r="D533" s="18"/>
    </row>
    <row r="534" spans="4:4" x14ac:dyDescent="0.2">
      <c r="D534" s="18"/>
    </row>
    <row r="535" spans="4:4" x14ac:dyDescent="0.2">
      <c r="D535" s="18"/>
    </row>
    <row r="536" spans="4:4" x14ac:dyDescent="0.2">
      <c r="D536" s="18"/>
    </row>
    <row r="537" spans="4:4" x14ac:dyDescent="0.2">
      <c r="D537" s="18"/>
    </row>
    <row r="538" spans="4:4" x14ac:dyDescent="0.2">
      <c r="D538" s="18"/>
    </row>
    <row r="539" spans="4:4" x14ac:dyDescent="0.2">
      <c r="D539" s="18"/>
    </row>
    <row r="540" spans="4:4" x14ac:dyDescent="0.2">
      <c r="D540" s="18"/>
    </row>
    <row r="541" spans="4:4" x14ac:dyDescent="0.2">
      <c r="D541" s="18"/>
    </row>
    <row r="542" spans="4:4" x14ac:dyDescent="0.2">
      <c r="D542" s="18"/>
    </row>
    <row r="543" spans="4:4" x14ac:dyDescent="0.2">
      <c r="D543" s="18"/>
    </row>
    <row r="544" spans="4:4" x14ac:dyDescent="0.2">
      <c r="D544" s="18"/>
    </row>
    <row r="545" spans="4:4" x14ac:dyDescent="0.2">
      <c r="D545" s="18"/>
    </row>
    <row r="546" spans="4:4" x14ac:dyDescent="0.2">
      <c r="D546" s="18"/>
    </row>
    <row r="547" spans="4:4" x14ac:dyDescent="0.2">
      <c r="D547" s="18"/>
    </row>
    <row r="548" spans="4:4" x14ac:dyDescent="0.2">
      <c r="D548" s="18"/>
    </row>
    <row r="549" spans="4:4" x14ac:dyDescent="0.2">
      <c r="D549" s="18"/>
    </row>
    <row r="550" spans="4:4" x14ac:dyDescent="0.2">
      <c r="D550" s="18"/>
    </row>
    <row r="551" spans="4:4" x14ac:dyDescent="0.2">
      <c r="D551" s="18"/>
    </row>
    <row r="552" spans="4:4" x14ac:dyDescent="0.2">
      <c r="D552" s="18"/>
    </row>
    <row r="553" spans="4:4" x14ac:dyDescent="0.2">
      <c r="D553" s="18"/>
    </row>
    <row r="554" spans="4:4" x14ac:dyDescent="0.2">
      <c r="D554" s="18"/>
    </row>
  </sheetData>
  <mergeCells count="14">
    <mergeCell ref="A1:M1"/>
    <mergeCell ref="K3:K4"/>
    <mergeCell ref="L3:L4"/>
    <mergeCell ref="M3:M4"/>
    <mergeCell ref="A322:J322"/>
    <mergeCell ref="A3:A4"/>
    <mergeCell ref="B3:B4"/>
    <mergeCell ref="D3:D4"/>
    <mergeCell ref="E3:E4"/>
    <mergeCell ref="G3:G4"/>
    <mergeCell ref="J3:J4"/>
    <mergeCell ref="D320:M320"/>
    <mergeCell ref="F3:F4"/>
    <mergeCell ref="H3:H4"/>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2026-01-07T14:45:46Z</cp:lastPrinted>
  <dcterms:created xsi:type="dcterms:W3CDTF">2002-02-11T07:55:21Z</dcterms:created>
  <dcterms:modified xsi:type="dcterms:W3CDTF">2026-01-07T14:54:36Z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